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装箱指令单批量导入!$A$1:$O$62</definedName>
    <definedName name="_xlnm._FilterDatabase" localSheetId="1" hidden="1">模板!$A$3:$Q$285</definedName>
    <definedName name="_xlnm._FilterDatabase" localSheetId="4" hidden="1">单款分仓!$A$2:$BZ$7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424" name="ID_1B42A881EEF548E985A9C2E840942FFD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22576260"/>
          <a:ext cx="1557655" cy="1203960"/>
        </a:xfrm>
        <a:prstGeom prst="rect">
          <a:avLst/>
        </a:prstGeom>
      </xdr:spPr>
    </xdr:pic>
  </etc:cellImage>
  <etc:cellImage>
    <xdr:pic>
      <xdr:nvPicPr>
        <xdr:cNvPr id="3644" name="ID_0FB8B784EEB54FF5BF883E51DDEF539C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85039540"/>
          <a:ext cx="1557655" cy="1203960"/>
        </a:xfrm>
        <a:prstGeom prst="rect">
          <a:avLst/>
        </a:prstGeom>
      </xdr:spPr>
    </xdr:pic>
  </etc:cellImage>
  <etc:cellImage>
    <xdr:pic>
      <xdr:nvPicPr>
        <xdr:cNvPr id="5123" name="ID_26C4EEC5047D497A9ACC1CCFA71B66A4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2699621220"/>
          <a:ext cx="1557655" cy="1203960"/>
        </a:xfrm>
        <a:prstGeom prst="rect">
          <a:avLst/>
        </a:prstGeom>
      </xdr:spPr>
    </xdr:pic>
  </etc:cellImage>
  <etc:cellImage>
    <xdr:pic>
      <xdr:nvPicPr>
        <xdr:cNvPr id="3461" name="ID_5E8F962E076D435F9C14113B7EE0CBC4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023708900"/>
          <a:ext cx="1557655" cy="1203960"/>
        </a:xfrm>
        <a:prstGeom prst="rect">
          <a:avLst/>
        </a:prstGeom>
      </xdr:spPr>
    </xdr:pic>
  </etc:cellImage>
  <etc:cellImage>
    <xdr:pic>
      <xdr:nvPicPr>
        <xdr:cNvPr id="6635" name="ID_AC8A5875CB27499EB7DF6F3073847115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34701556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<sst xmlns="http://schemas.openxmlformats.org/spreadsheetml/2006/main" count="2119" uniqueCount="235">
  <si>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</si>
  <si>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</si>
  <si>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</si>
  <si>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</si>
  <si>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</si>
  <si>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</si>
  <si>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</si>
  <si>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</si>
  <si>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</si>
  <si>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</si>
  <si>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</si>
  <si>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</si>
  <si>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</si>
  <si>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</si>
  <si>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</si>
  <si>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RY20240419059</t>
  </si>
  <si>
    <t>香港仓</t>
  </si>
  <si>
    <t>CW502TS0292</t>
  </si>
  <si>
    <t>CW502TS0292B0M</t>
  </si>
  <si>
    <t>正品</t>
  </si>
  <si>
    <t>2024-04-19</t>
  </si>
  <si>
    <t>香港</t>
  </si>
  <si>
    <t>CW502TS0292B0S</t>
  </si>
  <si>
    <t>CW502TS0292B0XL</t>
  </si>
  <si>
    <t>CW502TS0292B0XS</t>
  </si>
  <si>
    <t>广州期货仓</t>
  </si>
  <si>
    <t>CW502TS0292B0L</t>
  </si>
  <si>
    <t>广州</t>
  </si>
  <si>
    <t>武汉仓</t>
  </si>
  <si>
    <t>武汉</t>
  </si>
  <si>
    <t>大货样衣仓</t>
  </si>
  <si>
    <t>RY20240419068</t>
  </si>
  <si>
    <t>CCW22-O1M782</t>
  </si>
  <si>
    <t>CCW22-O1M782-BLACKL</t>
  </si>
  <si>
    <t>CCW22-O1M782-BLACKM</t>
  </si>
  <si>
    <t>CCW22-O1M782-BLACKS</t>
  </si>
  <si>
    <t>南浦正品仓</t>
  </si>
  <si>
    <t>RY20240419070</t>
  </si>
  <si>
    <t>CW502IR0263</t>
  </si>
  <si>
    <t>CW502IR0263B0L</t>
  </si>
  <si>
    <t>CW502IR0263B0M</t>
  </si>
  <si>
    <t>CW502IR0263B0S</t>
  </si>
  <si>
    <t>CW502IR0263B0XL</t>
  </si>
  <si>
    <t>CW502IR0263B0XS</t>
  </si>
  <si>
    <t>RY20240419069</t>
  </si>
  <si>
    <t>CW501TS0040</t>
  </si>
  <si>
    <t>CW501TS0040W0L</t>
  </si>
  <si>
    <t>CW501TS0040W0M</t>
  </si>
  <si>
    <t>CW501TS0040W0S</t>
  </si>
  <si>
    <t>CW501TS0040W0XS</t>
  </si>
  <si>
    <t>RY20240420001</t>
  </si>
  <si>
    <t>CCW22-A2D240</t>
  </si>
  <si>
    <t>CCW22-A2D240-PINKL</t>
  </si>
  <si>
    <t>2024-04-20</t>
  </si>
  <si>
    <t>CCW22-A2D240-PINKM</t>
  </si>
  <si>
    <t>CCW22-A2D240-PINKS</t>
  </si>
  <si>
    <t>CCW22-A2D240-PINKXL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</si>
  <si>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</si>
  <si>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</si>
  <si>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</si>
  <si>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</si>
  <si>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</si>
  <si>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</si>
  <si>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CW502TS0292B0</t>
  </si>
  <si>
    <t>L</t>
  </si>
  <si>
    <t>M</t>
  </si>
  <si>
    <t>S</t>
  </si>
  <si>
    <t>XL</t>
  </si>
  <si>
    <t>XS</t>
  </si>
  <si>
    <t>CCW22-O1M782-BLACK</t>
  </si>
  <si>
    <t>CW502IR0263B0</t>
  </si>
  <si>
    <t>CW501TS0040W0</t>
  </si>
  <si>
    <t>CCW22-A2D240-PINK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</si>
  <si>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</si>
  <si>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</si>
  <si>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</si>
  <si>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</si>
  <si>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</si>
  <si>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</si>
  <si>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</si>
  <si>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</si>
  <si>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</si>
  <si>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</si>
  <si>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</si>
  <si>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</si>
  <si>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</si>
  <si>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</si>
  <si>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</si>
  <si>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</si>
  <si>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</si>
  <si>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</si>
  <si>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</si>
  <si>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</si>
  <si>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</si>
  <si>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</si>
  <si>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</si>
  <si>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</si>
  <si>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</si>
  <si>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</si>
  <si>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</si>
  <si>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</si>
  <si>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</si>
  <si>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女装短袖圆领T恤</t>
  </si>
  <si>
    <t>友达</t>
  </si>
  <si>
    <t>400235</t>
  </si>
  <si>
    <t>130</t>
  </si>
  <si>
    <t>1430</t>
  </si>
  <si>
    <t>全时段</t>
  </si>
  <si>
    <t>MO20240130020</t>
  </si>
  <si>
    <t>CHESTER CHARLES</t>
  </si>
  <si>
    <t>首单</t>
  </si>
  <si>
    <t>正黑</t>
  </si>
  <si>
    <t>赖清友</t>
  </si>
  <si>
    <t>2990</t>
  </si>
  <si>
    <t>780</t>
  </si>
  <si>
    <t>520</t>
  </si>
  <si>
    <t>女装长半裙</t>
  </si>
  <si>
    <t>森羽</t>
  </si>
  <si>
    <t>400042</t>
  </si>
  <si>
    <t>219</t>
  </si>
  <si>
    <t>2847</t>
  </si>
  <si>
    <t>MO20240117002</t>
  </si>
  <si>
    <t>韦秋霞</t>
  </si>
  <si>
    <t>6351</t>
  </si>
  <si>
    <t>6789</t>
  </si>
  <si>
    <t>1095</t>
  </si>
  <si>
    <t>2190</t>
  </si>
  <si>
    <t>76.65</t>
  </si>
  <si>
    <t>843.15</t>
  </si>
  <si>
    <t>MO20240220006</t>
  </si>
  <si>
    <t>翻单1</t>
  </si>
  <si>
    <t>本白</t>
  </si>
  <si>
    <t>4215.75</t>
  </si>
  <si>
    <t>5212.2</t>
  </si>
  <si>
    <t>766.5</t>
  </si>
  <si>
    <t>短裤</t>
  </si>
  <si>
    <t>229.49</t>
  </si>
  <si>
    <t>4589.8</t>
  </si>
  <si>
    <t>MO20240218003</t>
  </si>
  <si>
    <t>翻单4</t>
  </si>
  <si>
    <t>12392.46</t>
  </si>
  <si>
    <t>212</t>
  </si>
  <si>
    <t>5936</t>
  </si>
  <si>
    <t>MO20231220018</t>
  </si>
  <si>
    <t>粉色</t>
  </si>
  <si>
    <t>返单4</t>
  </si>
  <si>
    <t>16324</t>
  </si>
  <si>
    <t>11448</t>
  </si>
  <si>
    <t>2120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</si>
  <si>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</si>
  <si>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</si>
  <si>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</si>
  <si>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</si>
  <si>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</si>
  <si>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</si>
  <si>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</si>
  <si>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</si>
  <si>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</si>
  <si>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</si>
  <si>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</si>
  <si>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</si>
  <si>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</si>
  <si>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</si>
  <si>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</si>
  <si>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</si>
  <si>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</si>
  <si>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</si>
  <si>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</si>
  <si>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</si>
  <si>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</si>
  <si>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</si>
  <si>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</si>
  <si>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</si>
  <si>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</si>
  <si>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</si>
  <si>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</si>
  <si>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</si>
  <si>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</si>
  <si>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</si>
  <si>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</si>
  <si>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</si>
  <si>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</si>
  <si>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</si>
  <si>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</si>
  <si>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</si>
  <si>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</si>
  <si>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</si>
  <si>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</si>
  <si>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求和项:武汉仓XS</t>
  </si>
  <si>
    <t>求和项:武汉仓S</t>
  </si>
  <si>
    <t>求和项:武汉仓F</t>
  </si>
  <si>
    <t>求和项:武汉仓XXL</t>
  </si>
  <si>
    <t>求和项:武汉仓XL</t>
  </si>
  <si>
    <t>求和项:武汉仓L</t>
  </si>
  <si>
    <t>求和项:武汉仓M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</si>
  <si>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</si>
  <si>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</si>
  <si>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</si>
  <si>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</si>
  <si>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</si>
  <si>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</si>
  <si>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</si>
  <si>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</si>
  <si>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</si>
  <si>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</si>
  <si>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</si>
  <si>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</si>
  <si>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</si>
  <si>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</si>
  <si>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</si>
  <si>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武汉仓合计</t>
  </si>
  <si>
    <t>南浦拍照样衣仓</t>
  </si>
  <si>
    <t>WOMEN</t>
  </si>
  <si>
    <t>T-SHIRT</t>
  </si>
  <si>
    <t>T恤</t>
  </si>
  <si>
    <t>分批</t>
  </si>
  <si>
    <t>SHORTS</t>
  </si>
  <si>
    <t>裤子</t>
  </si>
  <si>
    <t>SKIRT</t>
  </si>
  <si>
    <t>半裙</t>
  </si>
  <si>
    <t>返单1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</si>
  <si>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</si>
  <si>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</si>
  <si>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</si>
  <si>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</si>
  <si>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</si>
  <si>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</si>
  <si>
    <t>RY20240419071</t>
  </si>
  <si>
    <t>1762.95</t>
  </si>
  <si>
    <t>MO20240228012</t>
  </si>
  <si>
    <t>翻单2</t>
  </si>
  <si>
    <t>2912.7</t>
  </si>
  <si>
    <t>2989.35</t>
  </si>
  <si>
    <t>383.25</t>
  </si>
  <si>
    <t>CW501TS0040W0XL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</si>
</sst>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9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sz val="11"/>
      <color rgb="FFFF0000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48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 shrinkToFi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top" wrapText="1"/>
    </xf>
    <xf numFmtId="0" fontId="1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9.png"/><Relationship Id="rId4" Type="http://schemas.openxmlformats.org/officeDocument/2006/relationships/image" Target="media/image8.jpeg"/><Relationship Id="rId3" Type="http://schemas.openxmlformats.org/officeDocument/2006/relationships/image" Target="media/image7.png"/><Relationship Id="rId2" Type="http://schemas.openxmlformats.org/officeDocument/2006/relationships/image" Target="media/image6.jpeg"/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02.4302083333" refreshedBy="CC USER" recordCount="7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20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7">
        <s v="图片"/>
        <s v="=DISPIMG(&quot;ID_1B42A881EEF548E985A9C2E840942FFD&quot;,1)"/>
        <s v="=DISPIMG(&quot;ID_26C4EEC5047D497A9ACC1CCFA71B66A4&quot;,1)"/>
        <s v="=DISPIMG(&quot;ID_5E8F962E076D435F9C14113B7EE0CBC4&quot;,1)"/>
        <s v="=DISPIMG(&quot;ID_0FB8B784EEB54FF5BF883E51DDEF539C&quot;,1)"/>
        <s v="=DISPIMG(&quot;ID_AC8A5875CB27499EB7DF6F3073847115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21">
        <s v="货号"/>
        <s v="CW502TS0292B0"/>
        <s v="CCW22-O1M782-BLACK"/>
        <s v="CW502IR0263B0"/>
        <s v="CW501TS0040W0"/>
        <s v="CCW22-A2D240-PINK"/>
        <m/>
        <s v="C204S-0103-A1B0" u="1"/>
        <s v="C204S-0103-A1WH" u="1"/>
        <s v="C204S-0073-A1BK" u="1"/>
        <s v="CW501IR0108B0" u="1"/>
        <s v="CW501PS0118E3" u="1"/>
        <s v="C104S-0324-F3BL" u="1"/>
        <s v="CW501DP0075B0" u="1"/>
        <s v="CW501DP0116L2" u="1"/>
        <s v="CW501JO0049L2" u="1"/>
        <s v="CW501PL0048L3" u="1"/>
        <s v="CW502DP0330L2" u="1"/>
        <s v="C104S-0202-G1BK" u="1"/>
        <s v="CCW22-H3D365-BLACK" u="1"/>
        <s v="CW501IL0005B0" u="1"/>
        <s v="CW502PS0120B0" u="1"/>
        <s v="CM502SS0345B0" u="1"/>
        <s v="CW502DP0354L2" u="1"/>
        <s v="CW501IR0050E0" u="1"/>
        <s v="CW502KW0412B0" u="1"/>
        <s v="CM501TS0005B0" u="1"/>
        <s v="CW501KW0061B0" u="1"/>
        <s v="CW502TS0291W0" u="1"/>
        <s v="CW502KW0378R0" u="1"/>
        <s v="CW404KT0240L2" u="1"/>
        <s v="CM502TS0365GK" u="1"/>
        <s v="CW502KV0419B0" u="1"/>
        <s v="CCW22-O3D708-PINK" u="1"/>
        <s v="C204S-0170-A1B0" u="1"/>
        <s v="C204S-0170-A1WH" u="1"/>
        <s v="CW404CC0333W0" u="1"/>
        <s v="CW404PL0315B0" u="1"/>
        <s v="CW501PS0127E0" u="1"/>
        <s v="CW502TS0137B0" u="1"/>
        <s v="CW502TV0122W0" u="1"/>
        <s v="CW501KC0357W1" u="1"/>
        <s v="CW502KW0318W0" u="1"/>
        <s v="CW502KW0132B0" u="1"/>
        <s v="C104S-0104-B3WH" u="1"/>
        <s v="CW501SS0044W0" u="1"/>
        <s v="C104S-0204-T1BK" u="1"/>
        <s v="CCW22-U1H968-BLACK" u="1"/>
        <s v="CW501DP0115LB" u="1"/>
        <s v="CCW22-H1H352-BLUE" u="1"/>
        <s v="CW502DP0303L2" u="1"/>
        <s v="CW502KW0416W0" u="1"/>
        <s v="CM502PD0305E5" u="1"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5">
        <s v="品类"/>
        <s v="T-SHIRT"/>
        <s v="SHORTS"/>
        <s v="SKIRT"/>
        <m/>
      </sharedItems>
    </cacheField>
    <cacheField name="品类2" numFmtId="0">
      <sharedItems containsBlank="1" count="5">
        <s v="品类"/>
        <s v="T恤"/>
        <s v="裤子"/>
        <s v="半裙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4">
        <s v="XS"/>
        <n v="6"/>
        <m/>
        <n v="10"/>
      </sharedItems>
    </cacheField>
    <cacheField name="S" numFmtId="0">
      <sharedItems containsBlank="1" containsNumber="1" containsInteger="1" containsMixedTypes="1" count="6">
        <s v="S"/>
        <n v="6"/>
        <n v="54"/>
        <n v="31"/>
        <n v="68"/>
        <m/>
      </sharedItems>
    </cacheField>
    <cacheField name="M" numFmtId="0">
      <sharedItems containsBlank="1" containsNumber="1" containsInteger="1" containsMixedTypes="1" count="7">
        <s v="M"/>
        <n v="23"/>
        <n v="54"/>
        <n v="29"/>
        <n v="55"/>
        <n v="77"/>
        <m/>
      </sharedItems>
    </cacheField>
    <cacheField name="L" numFmtId="0">
      <sharedItems containsBlank="1" containsNumber="1" containsInteger="1" containsMixedTypes="1" count="6">
        <s v="L"/>
        <n v="11"/>
        <n v="20"/>
        <n v="13"/>
        <n v="28"/>
        <m/>
      </sharedItems>
    </cacheField>
    <cacheField name="XL" numFmtId="0">
      <sharedItems containsBlank="1" containsNumber="1" containsInteger="1" containsMixedTypes="1" count="5">
        <s v="XL"/>
        <n v="4"/>
        <m/>
        <n v="5"/>
        <n v="10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7">
        <s v="合计"/>
        <n v="50"/>
        <n v="128"/>
        <n v="88"/>
        <n v="144"/>
        <n v="169"/>
        <m/>
      </sharedItems>
    </cacheField>
    <cacheField name="备注" numFmtId="0">
      <sharedItems containsBlank="1" count="4">
        <s v="备注"/>
        <s v="分批"/>
        <m/>
        <s v="返单1"/>
      </sharedItems>
    </cacheField>
    <cacheField name="武汉仓XS" numFmtId="0">
      <sharedItems containsBlank="1" containsNumber="1" containsInteger="1" containsMixedTypes="1" count="4">
        <s v="XS"/>
        <n v="1"/>
        <n v="0"/>
        <m/>
      </sharedItems>
    </cacheField>
    <cacheField name="武汉仓S" numFmtId="0">
      <sharedItems containsBlank="1" containsNumber="1" containsInteger="1" containsMixedTypes="1" count="4">
        <s v="S"/>
        <n v="1"/>
        <n v="2"/>
        <m/>
      </sharedItems>
    </cacheField>
    <cacheField name="武汉仓M" numFmtId="0">
      <sharedItems containsBlank="1" containsNumber="1" containsInteger="1" containsMixedTypes="1" count="4">
        <s v="M"/>
        <n v="1"/>
        <n v="2"/>
        <m/>
      </sharedItems>
    </cacheField>
    <cacheField name="武汉仓L" numFmtId="0">
      <sharedItems containsBlank="1" containsNumber="1" containsInteger="1" containsMixedTypes="1" count="3">
        <s v="L"/>
        <n v="1"/>
        <m/>
      </sharedItems>
    </cacheField>
    <cacheField name="武汉仓XL" numFmtId="0">
      <sharedItems containsBlank="1" containsNumber="1" containsInteger="1" containsMixedTypes="1" count="3">
        <s v="XL"/>
        <m/>
        <n v="1"/>
      </sharedItems>
    </cacheField>
    <cacheField name="武汉仓XXL" numFmtId="0">
      <sharedItems containsBlank="1" count="2">
        <s v="XXL"/>
        <m/>
      </sharedItems>
    </cacheField>
    <cacheField name="武汉仓F" numFmtId="0">
      <sharedItems containsBlank="1" count="2">
        <s v="F"/>
        <m/>
      </sharedItems>
    </cacheField>
    <cacheField name="武汉仓合计" numFmtId="0">
      <sharedItems containsBlank="1" containsNumber="1" containsInteger="1" containsMixedTypes="1" count="6">
        <s v="武汉仓"/>
        <n v="4"/>
        <n v="5"/>
        <n v="0"/>
        <n v="6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ntainsNumber="1" containsInteger="1" containsMixedTypes="1" count="5">
        <s v="S"/>
        <n v="3"/>
        <n v="5"/>
        <n v="1"/>
        <m/>
      </sharedItems>
    </cacheField>
    <cacheField name="广州期货仓M" numFmtId="0">
      <sharedItems containsBlank="1" containsNumber="1" containsInteger="1" containsMixedTypes="1" count="5">
        <s v="M"/>
        <n v="10"/>
        <n v="8"/>
        <n v="4"/>
        <m/>
      </sharedItems>
    </cacheField>
    <cacheField name="广州期货仓L" numFmtId="0">
      <sharedItems containsBlank="1" containsNumber="1" containsInteger="1" containsMixedTypes="1" count="5">
        <s v="L"/>
        <n v="10"/>
        <n v="6"/>
        <n v="2"/>
        <m/>
      </sharedItems>
    </cacheField>
    <cacheField name="广州期货仓XL" numFmtId="0">
      <sharedItems containsBlank="1" containsNumber="1" containsInteger="1" containsMixedTypes="1" count="3">
        <s v="XL"/>
        <n v="3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6">
        <s v="广州期货仓"/>
        <n v="26"/>
        <n v="19"/>
        <n v="7"/>
        <n v="0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6">
        <s v="XS"/>
        <n v="5"/>
        <n v="0"/>
        <n v="9"/>
        <n v="10"/>
        <m/>
      </sharedItems>
    </cacheField>
    <cacheField name="香港仓S" numFmtId="0">
      <sharedItems containsBlank="1" containsNumber="1" containsInteger="1" containsMixedTypes="1" count="6">
        <s v="S"/>
        <n v="1"/>
        <n v="39"/>
        <n v="26"/>
        <n v="67"/>
        <m/>
      </sharedItems>
    </cacheField>
    <cacheField name="香港仓M" numFmtId="0">
      <sharedItems containsBlank="1" containsNumber="1" containsInteger="1" containsMixedTypes="1" count="6">
        <s v="M"/>
        <n v="12"/>
        <n v="37"/>
        <n v="21"/>
        <n v="55"/>
        <m/>
      </sharedItems>
    </cacheField>
    <cacheField name="香港仓L" numFmtId="0">
      <sharedItems containsBlank="1" containsNumber="1" containsInteger="1" containsMixedTypes="1" count="5">
        <s v="L"/>
        <m/>
        <n v="11"/>
        <n v="9"/>
        <n v="21"/>
      </sharedItems>
    </cacheField>
    <cacheField name="香港仓XL" numFmtId="0">
      <sharedItems containsBlank="1" containsNumber="1" containsInteger="1" containsMixedTypes="1" count="6">
        <s v="XL"/>
        <n v="1"/>
        <m/>
        <n v="4"/>
        <n v="0"/>
        <n v="7"/>
      </sharedItems>
    </cacheField>
    <cacheField name="香港仓XXL" numFmtId="0">
      <sharedItems containsBlank="1" containsNumber="1" containsInteger="1" containsMixedTypes="1" count="3">
        <s v="XXL"/>
        <m/>
        <n v="0"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7">
        <s v="香港仓"/>
        <n v="19"/>
        <n v="87"/>
        <n v="69"/>
        <n v="143"/>
        <n v="122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6">
        <s v="S"/>
        <n v="0"/>
        <n v="8"/>
        <n v="3"/>
        <n v="12"/>
        <m/>
      </sharedItems>
    </cacheField>
    <cacheField name="南浦正品仓M" numFmtId="0">
      <sharedItems containsBlank="1" containsNumber="1" containsInteger="1" containsMixedTypes="1" count="6">
        <s v="M"/>
        <n v="0"/>
        <n v="6"/>
        <n v="2"/>
        <n v="20"/>
        <m/>
      </sharedItems>
    </cacheField>
    <cacheField name="南浦正品仓L" numFmtId="0">
      <sharedItems containsBlank="1" containsNumber="1" containsInteger="1" containsMixedTypes="1" count="6">
        <s v="L"/>
        <n v="0"/>
        <n v="2"/>
        <n v="1"/>
        <n v="6"/>
        <m/>
      </sharedItems>
    </cacheField>
    <cacheField name="南浦正品仓XL" numFmtId="0">
      <sharedItems containsBlank="1" containsNumber="1" containsInteger="1" containsMixedTypes="1" count="4">
        <s v="XL"/>
        <n v="0"/>
        <n v="2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6">
        <s v="南浦正品仓"/>
        <n v="0"/>
        <n v="16"/>
        <n v="6"/>
        <n v="40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ntainsNumber="1" containsInteger="1" containsMixedTypes="1" count="3">
        <s v="M"/>
        <m/>
        <n v="1"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2"/>
    <x v="2"/>
    <x v="1"/>
    <x v="1"/>
    <x v="1"/>
    <x v="1"/>
    <x v="1"/>
    <x v="2"/>
    <x v="2"/>
    <x v="2"/>
    <x v="2"/>
    <x v="2"/>
    <x v="1"/>
    <x v="1"/>
    <x v="2"/>
    <x v="2"/>
    <x v="2"/>
    <x v="2"/>
    <x v="2"/>
    <x v="1"/>
    <x v="1"/>
    <x v="1"/>
    <x v="1"/>
    <x v="2"/>
    <x v="1"/>
    <x v="1"/>
    <x v="2"/>
    <x v="2"/>
    <x v="2"/>
    <x v="2"/>
    <x v="1"/>
    <x v="1"/>
    <x v="2"/>
    <x v="1"/>
    <x v="2"/>
    <x v="2"/>
    <x v="2"/>
    <x v="2"/>
    <x v="2"/>
    <x v="1"/>
    <x v="1"/>
    <x v="2"/>
    <x v="1"/>
    <x v="1"/>
    <x v="2"/>
    <x v="2"/>
    <x v="2"/>
    <x v="1"/>
    <x v="1"/>
    <x v="1"/>
    <x v="2"/>
    <x v="1"/>
    <x v="1"/>
    <x v="1"/>
    <x v="1"/>
    <x v="1"/>
    <x v="1"/>
    <x v="1"/>
    <x v="1"/>
    <x v="1"/>
    <x v="1"/>
    <x v="1"/>
    <x v="2"/>
    <x v="2"/>
    <x v="1"/>
    <x v="1"/>
    <x v="1"/>
    <x v="1"/>
    <x v="1"/>
  </r>
  <r>
    <x v="1"/>
    <x v="1"/>
    <x v="1"/>
    <x v="3"/>
    <x v="1"/>
    <x v="1"/>
    <x v="3"/>
    <x v="1"/>
    <x v="3"/>
    <x v="3"/>
    <x v="1"/>
    <x v="1"/>
    <x v="1"/>
    <x v="1"/>
    <x v="1"/>
    <x v="3"/>
    <x v="3"/>
    <x v="3"/>
    <x v="3"/>
    <x v="3"/>
    <x v="1"/>
    <x v="1"/>
    <x v="3"/>
    <x v="2"/>
    <x v="1"/>
    <x v="1"/>
    <x v="1"/>
    <x v="1"/>
    <x v="2"/>
    <x v="1"/>
    <x v="1"/>
    <x v="2"/>
    <x v="1"/>
    <x v="1"/>
    <x v="3"/>
    <x v="3"/>
    <x v="3"/>
    <x v="2"/>
    <x v="1"/>
    <x v="1"/>
    <x v="3"/>
    <x v="1"/>
    <x v="3"/>
    <x v="3"/>
    <x v="3"/>
    <x v="3"/>
    <x v="3"/>
    <x v="1"/>
    <x v="1"/>
    <x v="3"/>
    <x v="1"/>
    <x v="2"/>
    <x v="3"/>
    <x v="3"/>
    <x v="3"/>
    <x v="1"/>
    <x v="1"/>
    <x v="1"/>
    <x v="3"/>
    <x v="1"/>
    <x v="1"/>
    <x v="1"/>
    <x v="1"/>
    <x v="1"/>
    <x v="1"/>
    <x v="1"/>
    <x v="1"/>
    <x v="1"/>
    <x v="1"/>
    <x v="1"/>
    <x v="2"/>
    <x v="2"/>
    <x v="1"/>
    <x v="1"/>
    <x v="1"/>
    <x v="1"/>
    <x v="1"/>
  </r>
  <r>
    <x v="1"/>
    <x v="1"/>
    <x v="1"/>
    <x v="4"/>
    <x v="1"/>
    <x v="1"/>
    <x v="4"/>
    <x v="1"/>
    <x v="1"/>
    <x v="1"/>
    <x v="1"/>
    <x v="1"/>
    <x v="1"/>
    <x v="1"/>
    <x v="1"/>
    <x v="3"/>
    <x v="4"/>
    <x v="4"/>
    <x v="1"/>
    <x v="2"/>
    <x v="1"/>
    <x v="1"/>
    <x v="4"/>
    <x v="3"/>
    <x v="3"/>
    <x v="3"/>
    <x v="3"/>
    <x v="2"/>
    <x v="1"/>
    <x v="1"/>
    <x v="1"/>
    <x v="3"/>
    <x v="1"/>
    <x v="1"/>
    <x v="4"/>
    <x v="4"/>
    <x v="4"/>
    <x v="2"/>
    <x v="1"/>
    <x v="1"/>
    <x v="4"/>
    <x v="1"/>
    <x v="4"/>
    <x v="4"/>
    <x v="4"/>
    <x v="2"/>
    <x v="4"/>
    <x v="2"/>
    <x v="1"/>
    <x v="4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5"/>
    <x v="1"/>
    <x v="1"/>
    <x v="5"/>
    <x v="1"/>
    <x v="1"/>
    <x v="1"/>
    <x v="1"/>
    <x v="1"/>
    <x v="1"/>
    <x v="1"/>
    <x v="1"/>
    <x v="2"/>
    <x v="2"/>
    <x v="5"/>
    <x v="4"/>
    <x v="4"/>
    <x v="1"/>
    <x v="1"/>
    <x v="5"/>
    <x v="2"/>
    <x v="2"/>
    <x v="2"/>
    <x v="2"/>
    <x v="1"/>
    <x v="2"/>
    <x v="1"/>
    <x v="1"/>
    <x v="4"/>
    <x v="1"/>
    <x v="1"/>
    <x v="4"/>
    <x v="4"/>
    <x v="4"/>
    <x v="2"/>
    <x v="1"/>
    <x v="1"/>
    <x v="4"/>
    <x v="1"/>
    <x v="2"/>
    <x v="2"/>
    <x v="4"/>
    <x v="4"/>
    <x v="5"/>
    <x v="1"/>
    <x v="1"/>
    <x v="5"/>
    <x v="1"/>
    <x v="1"/>
    <x v="4"/>
    <x v="4"/>
    <x v="4"/>
    <x v="2"/>
    <x v="1"/>
    <x v="1"/>
    <x v="4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6"/>
    <x v="1"/>
    <x v="1"/>
    <x v="6"/>
    <x v="2"/>
    <x v="4"/>
    <x v="4"/>
    <x v="2"/>
    <x v="2"/>
    <x v="2"/>
    <x v="2"/>
    <x v="1"/>
    <x v="2"/>
    <x v="5"/>
    <x v="6"/>
    <x v="5"/>
    <x v="2"/>
    <x v="1"/>
    <x v="1"/>
    <x v="6"/>
    <x v="2"/>
    <x v="3"/>
    <x v="3"/>
    <x v="3"/>
    <x v="2"/>
    <x v="1"/>
    <x v="1"/>
    <x v="1"/>
    <x v="5"/>
    <x v="1"/>
    <x v="1"/>
    <x v="4"/>
    <x v="4"/>
    <x v="4"/>
    <x v="2"/>
    <x v="1"/>
    <x v="1"/>
    <x v="5"/>
    <x v="1"/>
    <x v="5"/>
    <x v="5"/>
    <x v="5"/>
    <x v="1"/>
    <x v="2"/>
    <x v="1"/>
    <x v="1"/>
    <x v="6"/>
    <x v="1"/>
    <x v="2"/>
    <x v="5"/>
    <x v="5"/>
    <x v="5"/>
    <x v="3"/>
    <x v="1"/>
    <x v="2"/>
    <x v="5"/>
    <x v="1"/>
    <x v="1"/>
    <x v="1"/>
    <x v="1"/>
    <x v="1"/>
    <x v="1"/>
    <x v="1"/>
    <x v="1"/>
    <x v="2"/>
    <x v="1"/>
    <x v="1"/>
    <x v="2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97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22">
        <item x="6"/>
        <item x="0"/>
        <item m="1" x="110"/>
        <item m="1" x="44"/>
        <item m="1" x="111"/>
        <item m="1" x="112"/>
        <item m="1" x="114"/>
        <item x="4"/>
        <item m="1" x="115"/>
        <item m="1" x="116"/>
        <item m="1" x="117"/>
        <item m="1" x="118"/>
        <item m="1" x="119"/>
        <item m="1" x="120"/>
        <item m="1" x="113"/>
        <item m="1" x="108"/>
        <item m="1" x="109"/>
        <item m="1" x="106"/>
        <item m="1" x="107"/>
        <item m="1" x="105"/>
        <item m="1" x="100"/>
        <item m="1" x="101"/>
        <item m="1" x="102"/>
        <item m="1" x="103"/>
        <item m="1" x="104"/>
        <item m="1" x="58"/>
        <item m="1" x="98"/>
        <item m="1" x="72"/>
        <item m="1" x="99"/>
        <item m="1" x="97"/>
        <item m="1" x="77"/>
        <item m="1" x="91"/>
        <item m="1" x="92"/>
        <item m="1" x="93"/>
        <item m="1" x="94"/>
        <item m="1" x="95"/>
        <item m="1" x="96"/>
        <item m="1" x="85"/>
        <item m="1" x="86"/>
        <item m="1" x="82"/>
        <item m="1" x="87"/>
        <item m="1" x="88"/>
        <item m="1" x="89"/>
        <item m="1" x="90"/>
        <item m="1" x="79"/>
        <item m="1" x="80"/>
        <item m="1" x="81"/>
        <item m="1" x="83"/>
        <item m="1" x="84"/>
        <item m="1" x="73"/>
        <item m="1" x="74"/>
        <item m="1" x="75"/>
        <item m="1" x="76"/>
        <item m="1" x="78"/>
        <item m="1" x="71"/>
        <item m="1" x="69"/>
        <item m="1" x="70"/>
        <item m="1" x="66"/>
        <item m="1" x="65"/>
        <item m="1" x="67"/>
        <item m="1" x="68"/>
        <item m="1" x="22"/>
        <item m="1" x="62"/>
        <item m="1" x="63"/>
        <item m="1" x="64"/>
        <item m="1" x="47"/>
        <item m="1" x="49"/>
        <item m="1" x="60"/>
        <item m="1" x="61"/>
        <item m="1" x="53"/>
        <item m="1" x="54"/>
        <item m="1" x="55"/>
        <item m="1" x="56"/>
        <item m="1" x="57"/>
        <item m="1" x="59"/>
        <item m="1" x="41"/>
        <item m="1" x="52"/>
        <item m="1" x="50"/>
        <item m="1" x="51"/>
        <item m="1" x="46"/>
        <item m="1" x="48"/>
        <item m="1" x="14"/>
        <item m="1" x="20"/>
        <item m="1" x="45"/>
        <item m="1" x="42"/>
        <item m="1" x="43"/>
        <item m="1" x="29"/>
        <item m="1" x="34"/>
        <item m="1" x="35"/>
        <item m="1" x="36"/>
        <item m="1" x="37"/>
        <item m="1" x="38"/>
        <item m="1" x="21"/>
        <item m="1" x="39"/>
        <item m="1" x="40"/>
        <item m="1" x="32"/>
        <item m="1" x="33"/>
        <item m="1" x="27"/>
        <item m="1" x="28"/>
        <item m="1" x="30"/>
        <item m="1" x="31"/>
        <item m="1" x="26"/>
        <item m="1" x="25"/>
        <item m="1" x="23"/>
        <item m="1" x="24"/>
        <item m="1" x="19"/>
        <item m="1" x="12"/>
        <item m="1" x="13"/>
        <item m="1" x="15"/>
        <item m="1" x="16"/>
        <item m="1" x="17"/>
        <item m="1" x="18"/>
        <item m="1" x="7"/>
        <item m="1" x="8"/>
        <item m="1" x="9"/>
        <item m="1" x="10"/>
        <item m="1" x="11"/>
        <item x="1"/>
        <item x="2"/>
        <item x="3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2"/>
        <item x="1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2"/>
        <item x="1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5">
        <item x="0"/>
        <item x="2"/>
        <item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2"/>
        <item x="3"/>
        <item x="1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2"/>
        <item x="4"/>
        <item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2"/>
        <item x="1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7">
        <item x="0"/>
        <item x="5"/>
        <item x="4"/>
        <item x="3"/>
        <item x="1"/>
        <item x="2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6">
        <item x="0"/>
        <item x="4"/>
        <item x="3"/>
        <item x="2"/>
        <item x="1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7">
        <item x="0"/>
        <item x="5"/>
        <item x="4"/>
        <item x="3"/>
        <item x="1"/>
        <item x="2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7">
        <item x="0"/>
        <item x="5"/>
        <item x="2"/>
        <item x="1"/>
        <item x="3"/>
        <item x="4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6">
        <item x="0"/>
        <item x="1"/>
        <item x="2"/>
        <item x="3"/>
        <item x="4"/>
        <item t="default"/>
      </items>
    </pivotField>
    <pivotField dataField="1" compact="0" outline="0" subtotalTop="0" showAll="0">
      <items count="7">
        <item x="0"/>
        <item x="2"/>
        <item x="3"/>
        <item x="5"/>
        <item x="1"/>
        <item x="4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7">
        <item x="0"/>
        <item x="5"/>
        <item x="1"/>
        <item x="3"/>
        <item x="4"/>
        <item x="2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</pivotFields>
  <rowFields count="2">
    <field x="6"/>
    <field x="-2"/>
  </rowFields>
  <rowItems count="294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1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1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1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2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  <dataField name="求和项:武汉仓XS" fld="24" baseField="0" baseItem="0"/>
    <dataField name="求和项:武汉仓S" fld="25" baseField="0" baseItem="0"/>
    <dataField name="求和项:武汉仓F" fld="30" baseField="0" baseItem="0"/>
    <dataField name="求和项:武汉仓XXL" fld="29" baseField="0" baseItem="0"/>
    <dataField name="求和项:武汉仓XL" fld="28" baseField="0" baseItem="0"/>
    <dataField name="求和项:武汉仓L" fld="27" baseField="0" baseItem="0"/>
    <dataField name="求和项:武汉仓M" fld="2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38">
  <autoFilter ref="C1:AI38">
    <filterColumn colId="23">
      <filters>
        <filter val="CW501TS0040W0S"/>
        <filter val="CW501TS0040W0XS"/>
        <filter val="CW501TS0040W0L"/>
        <filter val="CW501TS0040W0M"/>
      </filters>
    </filterColumn>
  </autoFilter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2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9" sqref="D9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5" t="s">
        <v>0</v>
      </c>
      <c r="B1" s="46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7" t="s">
        <v>6</v>
      </c>
      <c r="H1" s="45" t="s">
        <v>7</v>
      </c>
      <c r="I1" s="45" t="s">
        <v>8</v>
      </c>
      <c r="J1" s="46" t="s">
        <v>9</v>
      </c>
      <c r="K1" s="46" t="s">
        <v>10</v>
      </c>
      <c r="L1" s="46" t="s">
        <v>11</v>
      </c>
      <c r="M1" s="46" t="s">
        <v>12</v>
      </c>
      <c r="N1" s="46" t="s">
        <v>13</v>
      </c>
      <c r="O1" s="46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12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1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1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5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26</v>
      </c>
      <c r="E6">
        <v>10</v>
      </c>
      <c r="F6" t="s">
        <v>19</v>
      </c>
      <c r="H6" t="s">
        <v>20</v>
      </c>
      <c r="I6" t="s">
        <v>27</v>
      </c>
    </row>
    <row r="7" spans="1:9">
      <c r="A7" t="s">
        <v>15</v>
      </c>
      <c r="B7" t="s">
        <v>25</v>
      </c>
      <c r="C7" t="s">
        <v>17</v>
      </c>
      <c r="D7" t="s">
        <v>18</v>
      </c>
      <c r="E7">
        <v>10</v>
      </c>
      <c r="F7" t="s">
        <v>19</v>
      </c>
      <c r="H7" t="s">
        <v>20</v>
      </c>
      <c r="I7" t="s">
        <v>27</v>
      </c>
    </row>
    <row r="8" spans="1:9">
      <c r="A8" t="s">
        <v>15</v>
      </c>
      <c r="B8" t="s">
        <v>25</v>
      </c>
      <c r="C8" t="s">
        <v>17</v>
      </c>
      <c r="D8" t="s">
        <v>22</v>
      </c>
      <c r="E8">
        <v>3</v>
      </c>
      <c r="F8" t="s">
        <v>19</v>
      </c>
      <c r="H8" t="s">
        <v>20</v>
      </c>
      <c r="I8" t="s">
        <v>27</v>
      </c>
    </row>
    <row r="9" spans="1:9">
      <c r="A9" t="s">
        <v>15</v>
      </c>
      <c r="B9" t="s">
        <v>25</v>
      </c>
      <c r="C9" t="s">
        <v>17</v>
      </c>
      <c r="D9" t="s">
        <v>23</v>
      </c>
      <c r="E9">
        <v>3</v>
      </c>
      <c r="F9" t="s">
        <v>19</v>
      </c>
      <c r="H9" t="s">
        <v>20</v>
      </c>
      <c r="I9" t="s">
        <v>27</v>
      </c>
    </row>
    <row r="10" spans="1:9">
      <c r="A10" t="s">
        <v>15</v>
      </c>
      <c r="B10" t="s">
        <v>28</v>
      </c>
      <c r="C10" t="s">
        <v>17</v>
      </c>
      <c r="D10" t="s">
        <v>26</v>
      </c>
      <c r="E10">
        <v>1</v>
      </c>
      <c r="F10" t="s">
        <v>19</v>
      </c>
      <c r="H10" t="s">
        <v>20</v>
      </c>
      <c r="I10" t="s">
        <v>29</v>
      </c>
    </row>
    <row r="11" spans="1:9">
      <c r="A11" t="s">
        <v>15</v>
      </c>
      <c r="B11" t="s">
        <v>28</v>
      </c>
      <c r="C11" t="s">
        <v>17</v>
      </c>
      <c r="D11" t="s">
        <v>18</v>
      </c>
      <c r="E11">
        <v>1</v>
      </c>
      <c r="F11" t="s">
        <v>19</v>
      </c>
      <c r="H11" t="s">
        <v>20</v>
      </c>
      <c r="I11" t="s">
        <v>29</v>
      </c>
    </row>
    <row r="12" spans="1:9">
      <c r="A12" t="s">
        <v>15</v>
      </c>
      <c r="B12" t="s">
        <v>28</v>
      </c>
      <c r="C12" t="s">
        <v>17</v>
      </c>
      <c r="D12" t="s">
        <v>22</v>
      </c>
      <c r="E12">
        <v>1</v>
      </c>
      <c r="F12" t="s">
        <v>19</v>
      </c>
      <c r="H12" t="s">
        <v>20</v>
      </c>
      <c r="I12" t="s">
        <v>29</v>
      </c>
    </row>
    <row r="13" spans="1:9">
      <c r="A13" t="s">
        <v>15</v>
      </c>
      <c r="B13" t="s">
        <v>28</v>
      </c>
      <c r="C13" t="s">
        <v>17</v>
      </c>
      <c r="D13" t="s">
        <v>24</v>
      </c>
      <c r="E13">
        <v>1</v>
      </c>
      <c r="F13" t="s">
        <v>19</v>
      </c>
      <c r="H13" t="s">
        <v>20</v>
      </c>
      <c r="I13" t="s">
        <v>29</v>
      </c>
    </row>
    <row r="14" spans="1:9">
      <c r="A14" t="s">
        <v>15</v>
      </c>
      <c r="B14" t="s">
        <v>30</v>
      </c>
      <c r="C14" t="s">
        <v>17</v>
      </c>
      <c r="D14" t="s">
        <v>22</v>
      </c>
      <c r="E14">
        <v>1</v>
      </c>
      <c r="F14" t="s">
        <v>19</v>
      </c>
      <c r="H14" t="s">
        <v>20</v>
      </c>
      <c r="I14" t="s">
        <v>27</v>
      </c>
    </row>
    <row r="15" spans="1:9">
      <c r="A15" t="s">
        <v>31</v>
      </c>
      <c r="B15" t="s">
        <v>16</v>
      </c>
      <c r="C15" t="s">
        <v>32</v>
      </c>
      <c r="D15" t="s">
        <v>33</v>
      </c>
      <c r="E15">
        <v>11</v>
      </c>
      <c r="F15" t="s">
        <v>19</v>
      </c>
      <c r="H15" t="s">
        <v>20</v>
      </c>
      <c r="I15" t="s">
        <v>21</v>
      </c>
    </row>
    <row r="16" spans="1:9">
      <c r="A16" t="s">
        <v>31</v>
      </c>
      <c r="B16" t="s">
        <v>16</v>
      </c>
      <c r="C16" t="s">
        <v>32</v>
      </c>
      <c r="D16" t="s">
        <v>34</v>
      </c>
      <c r="E16">
        <v>37</v>
      </c>
      <c r="F16" t="s">
        <v>19</v>
      </c>
      <c r="H16" t="s">
        <v>20</v>
      </c>
      <c r="I16" t="s">
        <v>21</v>
      </c>
    </row>
    <row r="17" spans="1:9">
      <c r="A17" t="s">
        <v>31</v>
      </c>
      <c r="B17" t="s">
        <v>16</v>
      </c>
      <c r="C17" t="s">
        <v>32</v>
      </c>
      <c r="D17" t="s">
        <v>35</v>
      </c>
      <c r="E17">
        <v>39</v>
      </c>
      <c r="F17" t="s">
        <v>19</v>
      </c>
      <c r="H17" t="s">
        <v>20</v>
      </c>
      <c r="I17" t="s">
        <v>21</v>
      </c>
    </row>
    <row r="18" spans="1:9">
      <c r="A18" t="s">
        <v>31</v>
      </c>
      <c r="B18" t="s">
        <v>25</v>
      </c>
      <c r="C18" t="s">
        <v>32</v>
      </c>
      <c r="D18" t="s">
        <v>33</v>
      </c>
      <c r="E18">
        <v>6</v>
      </c>
      <c r="F18" t="s">
        <v>19</v>
      </c>
      <c r="H18" t="s">
        <v>20</v>
      </c>
      <c r="I18" t="s">
        <v>27</v>
      </c>
    </row>
    <row r="19" spans="1:9">
      <c r="A19" t="s">
        <v>31</v>
      </c>
      <c r="B19" t="s">
        <v>25</v>
      </c>
      <c r="C19" t="s">
        <v>32</v>
      </c>
      <c r="D19" t="s">
        <v>34</v>
      </c>
      <c r="E19">
        <v>8</v>
      </c>
      <c r="F19" t="s">
        <v>19</v>
      </c>
      <c r="H19" t="s">
        <v>20</v>
      </c>
      <c r="I19" t="s">
        <v>27</v>
      </c>
    </row>
    <row r="20" spans="1:9">
      <c r="A20" t="s">
        <v>31</v>
      </c>
      <c r="B20" t="s">
        <v>25</v>
      </c>
      <c r="C20" t="s">
        <v>32</v>
      </c>
      <c r="D20" t="s">
        <v>35</v>
      </c>
      <c r="E20">
        <v>5</v>
      </c>
      <c r="F20" t="s">
        <v>19</v>
      </c>
      <c r="H20" t="s">
        <v>20</v>
      </c>
      <c r="I20" t="s">
        <v>27</v>
      </c>
    </row>
    <row r="21" spans="1:9">
      <c r="A21" t="s">
        <v>31</v>
      </c>
      <c r="B21" t="s">
        <v>30</v>
      </c>
      <c r="C21" t="s">
        <v>32</v>
      </c>
      <c r="D21" t="s">
        <v>34</v>
      </c>
      <c r="E21">
        <v>1</v>
      </c>
      <c r="F21" t="s">
        <v>19</v>
      </c>
      <c r="H21" t="s">
        <v>20</v>
      </c>
      <c r="I21" t="s">
        <v>27</v>
      </c>
    </row>
    <row r="22" spans="1:9">
      <c r="A22" t="s">
        <v>31</v>
      </c>
      <c r="B22" t="s">
        <v>28</v>
      </c>
      <c r="C22" t="s">
        <v>32</v>
      </c>
      <c r="D22" t="s">
        <v>33</v>
      </c>
      <c r="E22">
        <v>1</v>
      </c>
      <c r="F22" t="s">
        <v>19</v>
      </c>
      <c r="H22" t="s">
        <v>20</v>
      </c>
      <c r="I22" t="s">
        <v>29</v>
      </c>
    </row>
    <row r="23" spans="1:9">
      <c r="A23" t="s">
        <v>31</v>
      </c>
      <c r="B23" t="s">
        <v>28</v>
      </c>
      <c r="C23" t="s">
        <v>32</v>
      </c>
      <c r="D23" t="s">
        <v>34</v>
      </c>
      <c r="E23">
        <v>2</v>
      </c>
      <c r="F23" t="s">
        <v>19</v>
      </c>
      <c r="H23" t="s">
        <v>20</v>
      </c>
      <c r="I23" t="s">
        <v>29</v>
      </c>
    </row>
    <row r="24" spans="1:9">
      <c r="A24" t="s">
        <v>31</v>
      </c>
      <c r="B24" t="s">
        <v>28</v>
      </c>
      <c r="C24" t="s">
        <v>32</v>
      </c>
      <c r="D24" t="s">
        <v>35</v>
      </c>
      <c r="E24">
        <v>2</v>
      </c>
      <c r="F24" t="s">
        <v>19</v>
      </c>
      <c r="H24" t="s">
        <v>20</v>
      </c>
      <c r="I24" t="s">
        <v>29</v>
      </c>
    </row>
    <row r="25" spans="1:9">
      <c r="A25" t="s">
        <v>31</v>
      </c>
      <c r="B25" t="s">
        <v>36</v>
      </c>
      <c r="C25" t="s">
        <v>32</v>
      </c>
      <c r="D25" t="s">
        <v>33</v>
      </c>
      <c r="E25">
        <v>2</v>
      </c>
      <c r="F25" t="s">
        <v>19</v>
      </c>
      <c r="H25" t="s">
        <v>20</v>
      </c>
      <c r="I25" t="s">
        <v>27</v>
      </c>
    </row>
    <row r="26" spans="1:9">
      <c r="A26" t="s">
        <v>31</v>
      </c>
      <c r="B26" t="s">
        <v>36</v>
      </c>
      <c r="C26" t="s">
        <v>32</v>
      </c>
      <c r="D26" t="s">
        <v>34</v>
      </c>
      <c r="E26">
        <v>6</v>
      </c>
      <c r="F26" t="s">
        <v>19</v>
      </c>
      <c r="H26" t="s">
        <v>20</v>
      </c>
      <c r="I26" t="s">
        <v>27</v>
      </c>
    </row>
    <row r="27" spans="1:9">
      <c r="A27" t="s">
        <v>31</v>
      </c>
      <c r="B27" t="s">
        <v>36</v>
      </c>
      <c r="C27" t="s">
        <v>32</v>
      </c>
      <c r="D27" t="s">
        <v>35</v>
      </c>
      <c r="E27">
        <v>8</v>
      </c>
      <c r="F27" t="s">
        <v>19</v>
      </c>
      <c r="H27" t="s">
        <v>20</v>
      </c>
      <c r="I27" t="s">
        <v>27</v>
      </c>
    </row>
    <row r="28" spans="1:9">
      <c r="A28" t="s">
        <v>37</v>
      </c>
      <c r="B28" t="s">
        <v>16</v>
      </c>
      <c r="C28" t="s">
        <v>38</v>
      </c>
      <c r="D28" t="s">
        <v>39</v>
      </c>
      <c r="E28">
        <v>9</v>
      </c>
      <c r="F28" t="s">
        <v>19</v>
      </c>
      <c r="H28" t="s">
        <v>20</v>
      </c>
      <c r="I28" t="s">
        <v>21</v>
      </c>
    </row>
    <row r="29" spans="1:9">
      <c r="A29" t="s">
        <v>37</v>
      </c>
      <c r="B29" t="s">
        <v>16</v>
      </c>
      <c r="C29" t="s">
        <v>38</v>
      </c>
      <c r="D29" t="s">
        <v>40</v>
      </c>
      <c r="E29">
        <v>21</v>
      </c>
      <c r="F29" t="s">
        <v>19</v>
      </c>
      <c r="H29" t="s">
        <v>20</v>
      </c>
      <c r="I29" t="s">
        <v>21</v>
      </c>
    </row>
    <row r="30" spans="1:9">
      <c r="A30" t="s">
        <v>37</v>
      </c>
      <c r="B30" t="s">
        <v>16</v>
      </c>
      <c r="C30" t="s">
        <v>38</v>
      </c>
      <c r="D30" t="s">
        <v>41</v>
      </c>
      <c r="E30">
        <v>26</v>
      </c>
      <c r="F30" t="s">
        <v>19</v>
      </c>
      <c r="H30" t="s">
        <v>20</v>
      </c>
      <c r="I30" t="s">
        <v>21</v>
      </c>
    </row>
    <row r="31" spans="1:9">
      <c r="A31" t="s">
        <v>37</v>
      </c>
      <c r="B31" t="s">
        <v>16</v>
      </c>
      <c r="C31" t="s">
        <v>38</v>
      </c>
      <c r="D31" t="s">
        <v>42</v>
      </c>
      <c r="E31">
        <v>4</v>
      </c>
      <c r="F31" t="s">
        <v>19</v>
      </c>
      <c r="H31" t="s">
        <v>20</v>
      </c>
      <c r="I31" t="s">
        <v>21</v>
      </c>
    </row>
    <row r="32" spans="1:9">
      <c r="A32" t="s">
        <v>37</v>
      </c>
      <c r="B32" t="s">
        <v>16</v>
      </c>
      <c r="C32" t="s">
        <v>38</v>
      </c>
      <c r="D32" t="s">
        <v>43</v>
      </c>
      <c r="E32">
        <v>9</v>
      </c>
      <c r="F32" t="s">
        <v>19</v>
      </c>
      <c r="H32" t="s">
        <v>20</v>
      </c>
      <c r="I32" t="s">
        <v>21</v>
      </c>
    </row>
    <row r="33" spans="1:9">
      <c r="A33" t="s">
        <v>37</v>
      </c>
      <c r="B33" t="s">
        <v>25</v>
      </c>
      <c r="C33" t="s">
        <v>38</v>
      </c>
      <c r="D33" t="s">
        <v>39</v>
      </c>
      <c r="E33">
        <v>2</v>
      </c>
      <c r="F33" t="s">
        <v>19</v>
      </c>
      <c r="H33" t="s">
        <v>20</v>
      </c>
      <c r="I33" t="s">
        <v>27</v>
      </c>
    </row>
    <row r="34" spans="1:9">
      <c r="A34" t="s">
        <v>37</v>
      </c>
      <c r="B34" t="s">
        <v>25</v>
      </c>
      <c r="C34" t="s">
        <v>38</v>
      </c>
      <c r="D34" t="s">
        <v>40</v>
      </c>
      <c r="E34">
        <v>4</v>
      </c>
      <c r="F34" t="s">
        <v>19</v>
      </c>
      <c r="H34" t="s">
        <v>20</v>
      </c>
      <c r="I34" t="s">
        <v>27</v>
      </c>
    </row>
    <row r="35" spans="1:9">
      <c r="A35" t="s">
        <v>37</v>
      </c>
      <c r="B35" t="s">
        <v>25</v>
      </c>
      <c r="C35" t="s">
        <v>38</v>
      </c>
      <c r="D35" t="s">
        <v>41</v>
      </c>
      <c r="E35">
        <v>1</v>
      </c>
      <c r="F35" t="s">
        <v>19</v>
      </c>
      <c r="H35" t="s">
        <v>20</v>
      </c>
      <c r="I35" t="s">
        <v>27</v>
      </c>
    </row>
    <row r="36" spans="1:9">
      <c r="A36" t="s">
        <v>37</v>
      </c>
      <c r="B36" t="s">
        <v>28</v>
      </c>
      <c r="C36" t="s">
        <v>38</v>
      </c>
      <c r="D36" t="s">
        <v>39</v>
      </c>
      <c r="E36">
        <v>1</v>
      </c>
      <c r="F36" t="s">
        <v>19</v>
      </c>
      <c r="H36" t="s">
        <v>20</v>
      </c>
      <c r="I36" t="s">
        <v>29</v>
      </c>
    </row>
    <row r="37" spans="1:9">
      <c r="A37" t="s">
        <v>37</v>
      </c>
      <c r="B37" t="s">
        <v>28</v>
      </c>
      <c r="C37" t="s">
        <v>38</v>
      </c>
      <c r="D37" t="s">
        <v>40</v>
      </c>
      <c r="E37">
        <v>1</v>
      </c>
      <c r="F37" t="s">
        <v>19</v>
      </c>
      <c r="H37" t="s">
        <v>20</v>
      </c>
      <c r="I37" t="s">
        <v>29</v>
      </c>
    </row>
    <row r="38" spans="1:9">
      <c r="A38" t="s">
        <v>37</v>
      </c>
      <c r="B38" t="s">
        <v>28</v>
      </c>
      <c r="C38" t="s">
        <v>38</v>
      </c>
      <c r="D38" t="s">
        <v>41</v>
      </c>
      <c r="E38">
        <v>1</v>
      </c>
      <c r="F38" t="s">
        <v>19</v>
      </c>
      <c r="H38" t="s">
        <v>20</v>
      </c>
      <c r="I38" t="s">
        <v>29</v>
      </c>
    </row>
    <row r="39" spans="1:9">
      <c r="A39" t="s">
        <v>37</v>
      </c>
      <c r="B39" t="s">
        <v>28</v>
      </c>
      <c r="C39" t="s">
        <v>38</v>
      </c>
      <c r="D39" t="s">
        <v>42</v>
      </c>
      <c r="E39">
        <v>1</v>
      </c>
      <c r="F39" t="s">
        <v>19</v>
      </c>
      <c r="H39" t="s">
        <v>20</v>
      </c>
      <c r="I39" t="s">
        <v>29</v>
      </c>
    </row>
    <row r="40" spans="1:9">
      <c r="A40" t="s">
        <v>37</v>
      </c>
      <c r="B40" t="s">
        <v>28</v>
      </c>
      <c r="C40" t="s">
        <v>38</v>
      </c>
      <c r="D40" t="s">
        <v>43</v>
      </c>
      <c r="E40">
        <v>1</v>
      </c>
      <c r="F40" t="s">
        <v>19</v>
      </c>
      <c r="H40" t="s">
        <v>20</v>
      </c>
      <c r="I40" t="s">
        <v>29</v>
      </c>
    </row>
    <row r="41" spans="1:9">
      <c r="A41" t="s">
        <v>37</v>
      </c>
      <c r="B41" t="s">
        <v>30</v>
      </c>
      <c r="C41" t="s">
        <v>38</v>
      </c>
      <c r="D41" t="s">
        <v>40</v>
      </c>
      <c r="E41">
        <v>1</v>
      </c>
      <c r="F41" t="s">
        <v>19</v>
      </c>
      <c r="H41" t="s">
        <v>20</v>
      </c>
      <c r="I41" t="s">
        <v>27</v>
      </c>
    </row>
    <row r="42" spans="1:9">
      <c r="A42" t="s">
        <v>37</v>
      </c>
      <c r="B42" t="s">
        <v>36</v>
      </c>
      <c r="C42" t="s">
        <v>38</v>
      </c>
      <c r="D42" t="s">
        <v>39</v>
      </c>
      <c r="E42">
        <v>1</v>
      </c>
      <c r="F42" t="s">
        <v>19</v>
      </c>
      <c r="H42" t="s">
        <v>20</v>
      </c>
      <c r="I42" t="s">
        <v>27</v>
      </c>
    </row>
    <row r="43" spans="1:9">
      <c r="A43" t="s">
        <v>37</v>
      </c>
      <c r="B43" t="s">
        <v>36</v>
      </c>
      <c r="C43" t="s">
        <v>38</v>
      </c>
      <c r="D43" t="s">
        <v>40</v>
      </c>
      <c r="E43">
        <v>2</v>
      </c>
      <c r="F43" t="s">
        <v>19</v>
      </c>
      <c r="H43" t="s">
        <v>20</v>
      </c>
      <c r="I43" t="s">
        <v>27</v>
      </c>
    </row>
    <row r="44" spans="1:9">
      <c r="A44" t="s">
        <v>37</v>
      </c>
      <c r="B44" t="s">
        <v>36</v>
      </c>
      <c r="C44" t="s">
        <v>38</v>
      </c>
      <c r="D44" t="s">
        <v>41</v>
      </c>
      <c r="E44">
        <v>3</v>
      </c>
      <c r="F44" t="s">
        <v>19</v>
      </c>
      <c r="H44" t="s">
        <v>20</v>
      </c>
      <c r="I44" t="s">
        <v>27</v>
      </c>
    </row>
    <row r="45" spans="1:9">
      <c r="A45" t="s">
        <v>44</v>
      </c>
      <c r="B45" t="s">
        <v>16</v>
      </c>
      <c r="C45" t="s">
        <v>45</v>
      </c>
      <c r="D45" t="s">
        <v>46</v>
      </c>
      <c r="E45">
        <v>11</v>
      </c>
      <c r="F45" t="s">
        <v>19</v>
      </c>
      <c r="H45" t="s">
        <v>20</v>
      </c>
      <c r="I45" t="s">
        <v>21</v>
      </c>
    </row>
    <row r="46" spans="1:9">
      <c r="A46" t="s">
        <v>44</v>
      </c>
      <c r="B46" t="s">
        <v>16</v>
      </c>
      <c r="C46" t="s">
        <v>45</v>
      </c>
      <c r="D46" t="s">
        <v>47</v>
      </c>
      <c r="E46">
        <v>55</v>
      </c>
      <c r="F46" t="s">
        <v>19</v>
      </c>
      <c r="H46" t="s">
        <v>20</v>
      </c>
      <c r="I46" t="s">
        <v>21</v>
      </c>
    </row>
    <row r="47" spans="1:9">
      <c r="A47" t="s">
        <v>44</v>
      </c>
      <c r="B47" t="s">
        <v>16</v>
      </c>
      <c r="C47" t="s">
        <v>45</v>
      </c>
      <c r="D47" t="s">
        <v>48</v>
      </c>
      <c r="E47">
        <v>67</v>
      </c>
      <c r="F47" t="s">
        <v>19</v>
      </c>
      <c r="H47" t="s">
        <v>20</v>
      </c>
      <c r="I47" t="s">
        <v>21</v>
      </c>
    </row>
    <row r="48" spans="1:9">
      <c r="A48" t="s">
        <v>44</v>
      </c>
      <c r="B48" t="s">
        <v>16</v>
      </c>
      <c r="C48" t="s">
        <v>45</v>
      </c>
      <c r="D48" t="s">
        <v>49</v>
      </c>
      <c r="E48">
        <v>10</v>
      </c>
      <c r="F48" t="s">
        <v>19</v>
      </c>
      <c r="H48" t="s">
        <v>20</v>
      </c>
      <c r="I48" t="s">
        <v>21</v>
      </c>
    </row>
    <row r="49" spans="1:9">
      <c r="A49" t="s">
        <v>44</v>
      </c>
      <c r="B49" t="s">
        <v>30</v>
      </c>
      <c r="C49" t="s">
        <v>45</v>
      </c>
      <c r="D49" t="s">
        <v>48</v>
      </c>
      <c r="E49">
        <v>1</v>
      </c>
      <c r="F49" t="s">
        <v>19</v>
      </c>
      <c r="H49" t="s">
        <v>20</v>
      </c>
      <c r="I49" t="s">
        <v>27</v>
      </c>
    </row>
    <row r="50" spans="1:9">
      <c r="A50" t="s">
        <v>50</v>
      </c>
      <c r="B50" t="s">
        <v>16</v>
      </c>
      <c r="C50" t="s">
        <v>51</v>
      </c>
      <c r="D50" t="s">
        <v>52</v>
      </c>
      <c r="E50">
        <v>21</v>
      </c>
      <c r="F50" t="s">
        <v>19</v>
      </c>
      <c r="H50" t="s">
        <v>53</v>
      </c>
      <c r="I50" t="s">
        <v>21</v>
      </c>
    </row>
    <row r="51" spans="1:9">
      <c r="A51" t="s">
        <v>50</v>
      </c>
      <c r="B51" t="s">
        <v>16</v>
      </c>
      <c r="C51" t="s">
        <v>51</v>
      </c>
      <c r="D51" t="s">
        <v>54</v>
      </c>
      <c r="E51">
        <v>55</v>
      </c>
      <c r="F51" t="s">
        <v>19</v>
      </c>
      <c r="H51" t="s">
        <v>53</v>
      </c>
      <c r="I51" t="s">
        <v>21</v>
      </c>
    </row>
    <row r="52" spans="1:9">
      <c r="A52" t="s">
        <v>50</v>
      </c>
      <c r="B52" t="s">
        <v>16</v>
      </c>
      <c r="C52" t="s">
        <v>51</v>
      </c>
      <c r="D52" t="s">
        <v>55</v>
      </c>
      <c r="E52">
        <v>39</v>
      </c>
      <c r="F52" t="s">
        <v>19</v>
      </c>
      <c r="H52" t="s">
        <v>53</v>
      </c>
      <c r="I52" t="s">
        <v>21</v>
      </c>
    </row>
    <row r="53" spans="1:9">
      <c r="A53" t="s">
        <v>50</v>
      </c>
      <c r="B53" t="s">
        <v>16</v>
      </c>
      <c r="C53" t="s">
        <v>51</v>
      </c>
      <c r="D53" t="s">
        <v>56</v>
      </c>
      <c r="E53">
        <v>7</v>
      </c>
      <c r="F53" t="s">
        <v>19</v>
      </c>
      <c r="H53" t="s">
        <v>53</v>
      </c>
      <c r="I53" t="s">
        <v>21</v>
      </c>
    </row>
    <row r="54" spans="1:9">
      <c r="A54" t="s">
        <v>50</v>
      </c>
      <c r="B54" t="s">
        <v>36</v>
      </c>
      <c r="C54" t="s">
        <v>51</v>
      </c>
      <c r="D54" t="s">
        <v>52</v>
      </c>
      <c r="E54">
        <v>6</v>
      </c>
      <c r="F54" t="s">
        <v>19</v>
      </c>
      <c r="H54" t="s">
        <v>53</v>
      </c>
      <c r="I54" t="s">
        <v>27</v>
      </c>
    </row>
    <row r="55" spans="1:9">
      <c r="A55" t="s">
        <v>50</v>
      </c>
      <c r="B55" t="s">
        <v>36</v>
      </c>
      <c r="C55" t="s">
        <v>51</v>
      </c>
      <c r="D55" t="s">
        <v>54</v>
      </c>
      <c r="E55">
        <v>20</v>
      </c>
      <c r="F55" t="s">
        <v>19</v>
      </c>
      <c r="H55" t="s">
        <v>53</v>
      </c>
      <c r="I55" t="s">
        <v>27</v>
      </c>
    </row>
    <row r="56" spans="1:9">
      <c r="A56" t="s">
        <v>50</v>
      </c>
      <c r="B56" t="s">
        <v>36</v>
      </c>
      <c r="C56" t="s">
        <v>51</v>
      </c>
      <c r="D56" t="s">
        <v>55</v>
      </c>
      <c r="E56">
        <v>12</v>
      </c>
      <c r="F56" t="s">
        <v>19</v>
      </c>
      <c r="H56" t="s">
        <v>53</v>
      </c>
      <c r="I56" t="s">
        <v>27</v>
      </c>
    </row>
    <row r="57" spans="1:9">
      <c r="A57" t="s">
        <v>50</v>
      </c>
      <c r="B57" t="s">
        <v>36</v>
      </c>
      <c r="C57" t="s">
        <v>51</v>
      </c>
      <c r="D57" t="s">
        <v>56</v>
      </c>
      <c r="E57">
        <v>2</v>
      </c>
      <c r="F57" t="s">
        <v>19</v>
      </c>
      <c r="H57" t="s">
        <v>53</v>
      </c>
      <c r="I57" t="s">
        <v>27</v>
      </c>
    </row>
    <row r="58" spans="1:9">
      <c r="A58" t="s">
        <v>50</v>
      </c>
      <c r="B58" t="s">
        <v>28</v>
      </c>
      <c r="C58" t="s">
        <v>51</v>
      </c>
      <c r="D58" t="s">
        <v>52</v>
      </c>
      <c r="E58">
        <v>1</v>
      </c>
      <c r="F58" t="s">
        <v>19</v>
      </c>
      <c r="H58" t="s">
        <v>53</v>
      </c>
      <c r="I58" t="s">
        <v>29</v>
      </c>
    </row>
    <row r="59" spans="1:9">
      <c r="A59" t="s">
        <v>50</v>
      </c>
      <c r="B59" t="s">
        <v>28</v>
      </c>
      <c r="C59" t="s">
        <v>51</v>
      </c>
      <c r="D59" t="s">
        <v>54</v>
      </c>
      <c r="E59">
        <v>2</v>
      </c>
      <c r="F59" t="s">
        <v>19</v>
      </c>
      <c r="H59" t="s">
        <v>53</v>
      </c>
      <c r="I59" t="s">
        <v>29</v>
      </c>
    </row>
    <row r="60" spans="1:9">
      <c r="A60" t="s">
        <v>50</v>
      </c>
      <c r="B60" t="s">
        <v>28</v>
      </c>
      <c r="C60" t="s">
        <v>51</v>
      </c>
      <c r="D60" t="s">
        <v>55</v>
      </c>
      <c r="E60">
        <v>2</v>
      </c>
      <c r="F60" t="s">
        <v>19</v>
      </c>
      <c r="H60" t="s">
        <v>53</v>
      </c>
      <c r="I60" t="s">
        <v>29</v>
      </c>
    </row>
    <row r="61" spans="1:9">
      <c r="A61" t="s">
        <v>50</v>
      </c>
      <c r="B61" t="s">
        <v>28</v>
      </c>
      <c r="C61" t="s">
        <v>51</v>
      </c>
      <c r="D61" t="s">
        <v>56</v>
      </c>
      <c r="E61">
        <v>1</v>
      </c>
      <c r="F61" t="s">
        <v>19</v>
      </c>
      <c r="H61" t="s">
        <v>53</v>
      </c>
      <c r="I61" t="s">
        <v>29</v>
      </c>
    </row>
    <row r="62" spans="1:9">
      <c r="A62" t="s">
        <v>50</v>
      </c>
      <c r="B62" t="s">
        <v>30</v>
      </c>
      <c r="C62" t="s">
        <v>51</v>
      </c>
      <c r="D62" t="s">
        <v>55</v>
      </c>
      <c r="E62">
        <v>1</v>
      </c>
      <c r="F62" t="s">
        <v>19</v>
      </c>
      <c r="H62" t="s">
        <v>53</v>
      </c>
      <c r="I62" t="s">
        <v>27</v>
      </c>
    </row>
  </sheetData>
  <autoFilter ref="A1:O62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85"/>
  <sheetViews>
    <sheetView zoomScale="70" zoomScaleNormal="70" workbookViewId="0">
      <pane ySplit="5" topLeftCell="A73" activePane="bottomLeft" state="frozen"/>
      <selection/>
      <selection pane="bottomLeft" activeCell="C5" sqref="C5:K86"/>
    </sheetView>
  </sheetViews>
  <sheetFormatPr defaultColWidth="9.23076923076923" defaultRowHeight="16.5"/>
  <cols>
    <col min="1" max="1" width="17.6" customWidth="1"/>
    <col min="2" max="2" width="8.74615384615385" style="5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6" customFormat="1" ht="18" customHeight="1" spans="1:11">
      <c r="A1" s="36" t="s">
        <v>57</v>
      </c>
      <c r="B1" s="36" t="s">
        <v>57</v>
      </c>
      <c r="C1" s="36" t="s">
        <v>58</v>
      </c>
      <c r="D1" s="36" t="s">
        <v>57</v>
      </c>
      <c r="E1" s="36" t="s">
        <v>58</v>
      </c>
      <c r="F1" s="36" t="s">
        <v>58</v>
      </c>
      <c r="G1" s="36" t="s">
        <v>58</v>
      </c>
      <c r="H1" s="36" t="s">
        <v>58</v>
      </c>
      <c r="J1" s="36" t="s">
        <v>58</v>
      </c>
      <c r="K1" s="36" t="s">
        <v>58</v>
      </c>
    </row>
    <row r="2" s="36" customFormat="1" ht="46" customHeight="1" spans="3:11">
      <c r="C2" t="e">
        <f>_xlfn.XLOOKUP(E2,预约送货单!F:F,预约送货单!D:D)</f>
        <v>#N/A</v>
      </c>
      <c r="D2" s="38" t="s">
        <v>59</v>
      </c>
      <c r="E2" t="e">
        <f>_xlfn.XLOOKUP(F2,预约送货单!Z:Z,预约送货单!F:F)</f>
        <v>#N/A</v>
      </c>
      <c r="F2" t="str">
        <f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38" t="s">
        <v>60</v>
      </c>
    </row>
    <row r="3" s="37" customFormat="1" ht="33" spans="1:17">
      <c r="A3" s="39" t="s">
        <v>61</v>
      </c>
      <c r="B3" s="39" t="s">
        <v>62</v>
      </c>
      <c r="C3" s="40" t="s">
        <v>0</v>
      </c>
      <c r="D3" s="41" t="s">
        <v>1</v>
      </c>
      <c r="E3" s="40" t="s">
        <v>2</v>
      </c>
      <c r="F3" s="40" t="s">
        <v>3</v>
      </c>
      <c r="G3" s="40" t="s">
        <v>4</v>
      </c>
      <c r="H3" s="40" t="s">
        <v>5</v>
      </c>
      <c r="I3" s="43" t="s">
        <v>6</v>
      </c>
      <c r="J3" s="40" t="s">
        <v>7</v>
      </c>
      <c r="K3" s="40" t="s">
        <v>8</v>
      </c>
      <c r="L3" s="44" t="s">
        <v>9</v>
      </c>
      <c r="M3" s="44" t="s">
        <v>10</v>
      </c>
      <c r="N3" s="44" t="s">
        <v>11</v>
      </c>
      <c r="O3" s="44" t="s">
        <v>12</v>
      </c>
      <c r="P3" s="44" t="s">
        <v>13</v>
      </c>
      <c r="Q3" s="44" t="s">
        <v>14</v>
      </c>
    </row>
    <row r="4" hidden="1" spans="1:11">
      <c r="A4" t="s">
        <v>63</v>
      </c>
      <c r="B4" s="5" t="s">
        <v>64</v>
      </c>
      <c r="C4" t="str">
        <f>_xlfn.XLOOKUP(E4,预约送货单!F:F,预约送货单!D:D)</f>
        <v>RY20240419059</v>
      </c>
      <c r="D4" t="s">
        <v>16</v>
      </c>
      <c r="E4" t="str">
        <f>_xlfn.XLOOKUP(F4,预约送货单!Z:Z,预约送货单!F:F)</f>
        <v>CW502TS0292</v>
      </c>
      <c r="F4" t="str">
        <f t="shared" ref="F4:F23" si="0">A4&amp;B4</f>
        <v>CW502TS0292B0L</v>
      </c>
      <c r="G4">
        <f>VLOOKUP(D4&amp;B4&amp;A4,分仓ST!A:E,5,0)</f>
        <v>0</v>
      </c>
      <c r="H4" t="str">
        <f>_xlfn.XLOOKUP(E4,预约送货单!F:F,预约送货单!E:E)</f>
        <v>正品</v>
      </c>
      <c r="J4" t="str">
        <f>VLOOKUP(E4,预约送货单!F:N,9,0)</f>
        <v>2024-04-19</v>
      </c>
      <c r="K4" t="str">
        <f t="shared" ref="K4:K23" si="1">IF(D4="香港仓","香港",IF(D4="武汉仓","武汉","广州"))</f>
        <v>香港</v>
      </c>
    </row>
    <row r="5" spans="1:11">
      <c r="A5" t="s">
        <v>63</v>
      </c>
      <c r="B5" s="5" t="s">
        <v>65</v>
      </c>
      <c r="C5" t="str">
        <f>_xlfn.XLOOKUP(E5,预约送货单!F:F,预约送货单!D:D)</f>
        <v>RY20240419059</v>
      </c>
      <c r="D5" t="s">
        <v>16</v>
      </c>
      <c r="E5" t="str">
        <f>_xlfn.XLOOKUP(F5,预约送货单!Z:Z,预约送货单!F:F)</f>
        <v>CW502TS0292</v>
      </c>
      <c r="F5" t="str">
        <f t="shared" si="0"/>
        <v>CW502TS0292B0M</v>
      </c>
      <c r="G5">
        <f>VLOOKUP(D5&amp;B5&amp;A5,分仓ST!A:E,5,0)</f>
        <v>12</v>
      </c>
      <c r="H5" t="str">
        <f>_xlfn.XLOOKUP(E5,预约送货单!F:F,预约送货单!E:E)</f>
        <v>正品</v>
      </c>
      <c r="J5" t="str">
        <f>VLOOKUP(E5,预约送货单!F:N,9,0)</f>
        <v>2024-04-19</v>
      </c>
      <c r="K5" t="str">
        <f t="shared" si="1"/>
        <v>香港</v>
      </c>
    </row>
    <row r="6" spans="1:11">
      <c r="A6" t="s">
        <v>63</v>
      </c>
      <c r="B6" s="5" t="s">
        <v>66</v>
      </c>
      <c r="C6" t="str">
        <f>_xlfn.XLOOKUP(E6,预约送货单!F:F,预约送货单!D:D)</f>
        <v>RY20240419059</v>
      </c>
      <c r="D6" t="s">
        <v>16</v>
      </c>
      <c r="E6" t="str">
        <f>_xlfn.XLOOKUP(F6,预约送货单!Z:Z,预约送货单!F:F)</f>
        <v>CW502TS0292</v>
      </c>
      <c r="F6" t="str">
        <f t="shared" si="0"/>
        <v>CW502TS0292B0S</v>
      </c>
      <c r="G6">
        <f>VLOOKUP(D6&amp;B6&amp;A6,分仓ST!A:E,5,0)</f>
        <v>1</v>
      </c>
      <c r="H6" t="str">
        <f>_xlfn.XLOOKUP(E6,预约送货单!F:F,预约送货单!E:E)</f>
        <v>正品</v>
      </c>
      <c r="J6" t="str">
        <f>VLOOKUP(E6,预约送货单!F:N,9,0)</f>
        <v>2024-04-19</v>
      </c>
      <c r="K6" t="str">
        <f t="shared" si="1"/>
        <v>香港</v>
      </c>
    </row>
    <row r="7" spans="1:11">
      <c r="A7" t="s">
        <v>63</v>
      </c>
      <c r="B7" s="5" t="s">
        <v>67</v>
      </c>
      <c r="C7" t="str">
        <f>_xlfn.XLOOKUP(E7,预约送货单!F:F,预约送货单!D:D)</f>
        <v>RY20240419059</v>
      </c>
      <c r="D7" t="s">
        <v>16</v>
      </c>
      <c r="E7" t="str">
        <f>_xlfn.XLOOKUP(F7,预约送货单!Z:Z,预约送货单!F:F)</f>
        <v>CW502TS0292</v>
      </c>
      <c r="F7" t="str">
        <f t="shared" si="0"/>
        <v>CW502TS0292B0XL</v>
      </c>
      <c r="G7">
        <f>VLOOKUP(D7&amp;B7&amp;A7,分仓ST!A:E,5,0)</f>
        <v>1</v>
      </c>
      <c r="H7" t="str">
        <f>_xlfn.XLOOKUP(E7,预约送货单!F:F,预约送货单!E:E)</f>
        <v>正品</v>
      </c>
      <c r="J7" t="str">
        <f>VLOOKUP(E7,预约送货单!F:N,9,0)</f>
        <v>2024-04-19</v>
      </c>
      <c r="K7" t="str">
        <f t="shared" si="1"/>
        <v>香港</v>
      </c>
    </row>
    <row r="8" spans="1:11">
      <c r="A8" t="s">
        <v>63</v>
      </c>
      <c r="B8" s="5" t="s">
        <v>68</v>
      </c>
      <c r="C8" t="str">
        <f>_xlfn.XLOOKUP(E8,预约送货单!F:F,预约送货单!D:D)</f>
        <v>RY20240419059</v>
      </c>
      <c r="D8" t="s">
        <v>16</v>
      </c>
      <c r="E8" t="str">
        <f>_xlfn.XLOOKUP(F8,预约送货单!Z:Z,预约送货单!F:F)</f>
        <v>CW502TS0292</v>
      </c>
      <c r="F8" t="str">
        <f t="shared" si="0"/>
        <v>CW502TS0292B0XS</v>
      </c>
      <c r="G8">
        <f>VLOOKUP(D8&amp;B8&amp;A8,分仓ST!A:E,5,0)</f>
        <v>5</v>
      </c>
      <c r="H8" t="str">
        <f>_xlfn.XLOOKUP(E8,预约送货单!F:F,预约送货单!E:E)</f>
        <v>正品</v>
      </c>
      <c r="J8" t="str">
        <f>VLOOKUP(E8,预约送货单!F:N,9,0)</f>
        <v>2024-04-19</v>
      </c>
      <c r="K8" t="str">
        <f t="shared" si="1"/>
        <v>香港</v>
      </c>
    </row>
    <row r="9" spans="1:11">
      <c r="A9" t="s">
        <v>63</v>
      </c>
      <c r="B9" s="5" t="s">
        <v>64</v>
      </c>
      <c r="C9" t="str">
        <f>_xlfn.XLOOKUP(E9,预约送货单!F:F,预约送货单!D:D)</f>
        <v>RY20240419059</v>
      </c>
      <c r="D9" t="s">
        <v>25</v>
      </c>
      <c r="E9" t="str">
        <f>_xlfn.XLOOKUP(F9,预约送货单!Z:Z,预约送货单!F:F)</f>
        <v>CW502TS0292</v>
      </c>
      <c r="F9" t="str">
        <f t="shared" si="0"/>
        <v>CW502TS0292B0L</v>
      </c>
      <c r="G9">
        <f>VLOOKUP(D9&amp;B9&amp;A9,分仓ST!A:E,5,0)</f>
        <v>10</v>
      </c>
      <c r="H9" t="str">
        <f>_xlfn.XLOOKUP(E9,预约送货单!F:F,预约送货单!E:E)</f>
        <v>正品</v>
      </c>
      <c r="J9" t="str">
        <f>VLOOKUP(E9,预约送货单!F:N,9,0)</f>
        <v>2024-04-19</v>
      </c>
      <c r="K9" t="str">
        <f t="shared" si="1"/>
        <v>广州</v>
      </c>
    </row>
    <row r="10" spans="1:11">
      <c r="A10" t="s">
        <v>63</v>
      </c>
      <c r="B10" s="5" t="s">
        <v>65</v>
      </c>
      <c r="C10" t="str">
        <f>_xlfn.XLOOKUP(E10,预约送货单!F:F,预约送货单!D:D)</f>
        <v>RY20240419059</v>
      </c>
      <c r="D10" t="s">
        <v>25</v>
      </c>
      <c r="E10" t="str">
        <f>_xlfn.XLOOKUP(F10,预约送货单!Z:Z,预约送货单!F:F)</f>
        <v>CW502TS0292</v>
      </c>
      <c r="F10" t="str">
        <f t="shared" si="0"/>
        <v>CW502TS0292B0M</v>
      </c>
      <c r="G10">
        <f>VLOOKUP(D10&amp;B10&amp;A10,分仓ST!A:E,5,0)</f>
        <v>10</v>
      </c>
      <c r="H10" t="str">
        <f>_xlfn.XLOOKUP(E10,预约送货单!F:F,预约送货单!E:E)</f>
        <v>正品</v>
      </c>
      <c r="J10" t="str">
        <f>VLOOKUP(E10,预约送货单!F:N,9,0)</f>
        <v>2024-04-19</v>
      </c>
      <c r="K10" t="str">
        <f t="shared" si="1"/>
        <v>广州</v>
      </c>
    </row>
    <row r="11" spans="1:11">
      <c r="A11" t="s">
        <v>63</v>
      </c>
      <c r="B11" s="5" t="s">
        <v>66</v>
      </c>
      <c r="C11" t="str">
        <f>_xlfn.XLOOKUP(E11,预约送货单!F:F,预约送货单!D:D)</f>
        <v>RY20240419059</v>
      </c>
      <c r="D11" t="s">
        <v>25</v>
      </c>
      <c r="E11" t="str">
        <f>_xlfn.XLOOKUP(F11,预约送货单!Z:Z,预约送货单!F:F)</f>
        <v>CW502TS0292</v>
      </c>
      <c r="F11" t="str">
        <f t="shared" si="0"/>
        <v>CW502TS0292B0S</v>
      </c>
      <c r="G11">
        <f>VLOOKUP(D11&amp;B11&amp;A11,分仓ST!A:E,5,0)</f>
        <v>3</v>
      </c>
      <c r="H11" t="str">
        <f>_xlfn.XLOOKUP(E11,预约送货单!F:F,预约送货单!E:E)</f>
        <v>正品</v>
      </c>
      <c r="J11" t="str">
        <f>VLOOKUP(E11,预约送货单!F:N,9,0)</f>
        <v>2024-04-19</v>
      </c>
      <c r="K11" t="str">
        <f t="shared" si="1"/>
        <v>广州</v>
      </c>
    </row>
    <row r="12" spans="1:11">
      <c r="A12" t="s">
        <v>63</v>
      </c>
      <c r="B12" s="5" t="s">
        <v>67</v>
      </c>
      <c r="C12" t="str">
        <f>_xlfn.XLOOKUP(E12,预约送货单!F:F,预约送货单!D:D)</f>
        <v>RY20240419059</v>
      </c>
      <c r="D12" t="s">
        <v>25</v>
      </c>
      <c r="E12" t="str">
        <f>_xlfn.XLOOKUP(F12,预约送货单!Z:Z,预约送货单!F:F)</f>
        <v>CW502TS0292</v>
      </c>
      <c r="F12" t="str">
        <f t="shared" si="0"/>
        <v>CW502TS0292B0XL</v>
      </c>
      <c r="G12">
        <f>VLOOKUP(D12&amp;B12&amp;A12,分仓ST!A:E,5,0)</f>
        <v>3</v>
      </c>
      <c r="H12" t="str">
        <f>_xlfn.XLOOKUP(E12,预约送货单!F:F,预约送货单!E:E)</f>
        <v>正品</v>
      </c>
      <c r="J12" t="str">
        <f>VLOOKUP(E12,预约送货单!F:N,9,0)</f>
        <v>2024-04-19</v>
      </c>
      <c r="K12" t="str">
        <f t="shared" si="1"/>
        <v>广州</v>
      </c>
    </row>
    <row r="13" hidden="1" spans="1:11">
      <c r="A13" t="s">
        <v>63</v>
      </c>
      <c r="B13" s="5" t="s">
        <v>68</v>
      </c>
      <c r="C13" t="str">
        <f>_xlfn.XLOOKUP(E13,预约送货单!F:F,预约送货单!D:D)</f>
        <v>RY20240419059</v>
      </c>
      <c r="D13" t="s">
        <v>25</v>
      </c>
      <c r="E13" t="str">
        <f>_xlfn.XLOOKUP(F13,预约送货单!Z:Z,预约送货单!F:F)</f>
        <v>CW502TS0292</v>
      </c>
      <c r="F13" t="str">
        <f t="shared" si="0"/>
        <v>CW502TS0292B0XS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2024-04-19</v>
      </c>
      <c r="K13" t="str">
        <f t="shared" si="1"/>
        <v>广州</v>
      </c>
    </row>
    <row r="14" spans="1:11">
      <c r="A14" t="s">
        <v>63</v>
      </c>
      <c r="B14" s="5" t="s">
        <v>64</v>
      </c>
      <c r="C14" t="str">
        <f>_xlfn.XLOOKUP(E14,预约送货单!F:F,预约送货单!D:D)</f>
        <v>RY20240419059</v>
      </c>
      <c r="D14" t="s">
        <v>28</v>
      </c>
      <c r="E14" t="str">
        <f>_xlfn.XLOOKUP(F14,预约送货单!Z:Z,预约送货单!F:F)</f>
        <v>CW502TS0292</v>
      </c>
      <c r="F14" t="str">
        <f t="shared" si="0"/>
        <v>CW502TS0292B0L</v>
      </c>
      <c r="G14">
        <f>VLOOKUP(D14&amp;B14&amp;A14,分仓ST!A:E,5,0)</f>
        <v>1</v>
      </c>
      <c r="H14" t="str">
        <f>_xlfn.XLOOKUP(E14,预约送货单!F:F,预约送货单!E:E)</f>
        <v>正品</v>
      </c>
      <c r="J14" t="str">
        <f>VLOOKUP(E14,预约送货单!F:N,9,0)</f>
        <v>2024-04-19</v>
      </c>
      <c r="K14" t="str">
        <f t="shared" si="1"/>
        <v>武汉</v>
      </c>
    </row>
    <row r="15" spans="1:11">
      <c r="A15" t="s">
        <v>63</v>
      </c>
      <c r="B15" s="5" t="s">
        <v>65</v>
      </c>
      <c r="C15" t="str">
        <f>_xlfn.XLOOKUP(E15,预约送货单!F:F,预约送货单!D:D)</f>
        <v>RY20240419059</v>
      </c>
      <c r="D15" t="s">
        <v>28</v>
      </c>
      <c r="E15" t="str">
        <f>_xlfn.XLOOKUP(F15,预约送货单!Z:Z,预约送货单!F:F)</f>
        <v>CW502TS0292</v>
      </c>
      <c r="F15" t="str">
        <f t="shared" si="0"/>
        <v>CW502TS0292B0M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2024-04-19</v>
      </c>
      <c r="K15" t="str">
        <f t="shared" si="1"/>
        <v>武汉</v>
      </c>
    </row>
    <row r="16" spans="1:11">
      <c r="A16" t="s">
        <v>63</v>
      </c>
      <c r="B16" s="5" t="s">
        <v>66</v>
      </c>
      <c r="C16" t="str">
        <f>_xlfn.XLOOKUP(E16,预约送货单!F:F,预约送货单!D:D)</f>
        <v>RY20240419059</v>
      </c>
      <c r="D16" t="s">
        <v>28</v>
      </c>
      <c r="E16" t="str">
        <f>_xlfn.XLOOKUP(F16,预约送货单!Z:Z,预约送货单!F:F)</f>
        <v>CW502TS0292</v>
      </c>
      <c r="F16" t="str">
        <f t="shared" si="0"/>
        <v>CW502TS0292B0S</v>
      </c>
      <c r="G16">
        <f>VLOOKUP(D16&amp;B16&amp;A16,分仓ST!A:E,5,0)</f>
        <v>1</v>
      </c>
      <c r="H16" t="str">
        <f>_xlfn.XLOOKUP(E16,预约送货单!F:F,预约送货单!E:E)</f>
        <v>正品</v>
      </c>
      <c r="J16" t="str">
        <f>VLOOKUP(E16,预约送货单!F:N,9,0)</f>
        <v>2024-04-19</v>
      </c>
      <c r="K16" t="str">
        <f t="shared" si="1"/>
        <v>武汉</v>
      </c>
    </row>
    <row r="17" hidden="1" spans="1:11">
      <c r="A17" t="s">
        <v>63</v>
      </c>
      <c r="B17" s="5" t="s">
        <v>67</v>
      </c>
      <c r="C17" t="str">
        <f>_xlfn.XLOOKUP(E17,预约送货单!F:F,预约送货单!D:D)</f>
        <v>RY20240419059</v>
      </c>
      <c r="D17" t="s">
        <v>28</v>
      </c>
      <c r="E17" t="str">
        <f>_xlfn.XLOOKUP(F17,预约送货单!Z:Z,预约送货单!F:F)</f>
        <v>CW502TS0292</v>
      </c>
      <c r="F17" t="str">
        <f t="shared" si="0"/>
        <v>CW502TS0292B0XL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2024-04-19</v>
      </c>
      <c r="K17" t="str">
        <f t="shared" si="1"/>
        <v>武汉</v>
      </c>
    </row>
    <row r="18" spans="1:11">
      <c r="A18" t="s">
        <v>63</v>
      </c>
      <c r="B18" s="5" t="s">
        <v>68</v>
      </c>
      <c r="C18" t="str">
        <f>_xlfn.XLOOKUP(E18,预约送货单!F:F,预约送货单!D:D)</f>
        <v>RY20240419059</v>
      </c>
      <c r="D18" t="s">
        <v>28</v>
      </c>
      <c r="E18" t="str">
        <f>_xlfn.XLOOKUP(F18,预约送货单!Z:Z,预约送货单!F:F)</f>
        <v>CW502TS0292</v>
      </c>
      <c r="F18" t="str">
        <f t="shared" si="0"/>
        <v>CW502TS0292B0XS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2024-04-19</v>
      </c>
      <c r="K18" t="str">
        <f t="shared" si="1"/>
        <v>武汉</v>
      </c>
    </row>
    <row r="19" hidden="1" spans="1:11">
      <c r="A19" t="s">
        <v>63</v>
      </c>
      <c r="B19" s="5" t="s">
        <v>64</v>
      </c>
      <c r="C19" t="str">
        <f>_xlfn.XLOOKUP(E19,预约送货单!F:F,预约送货单!D:D)</f>
        <v>RY20240419059</v>
      </c>
      <c r="D19" t="s">
        <v>30</v>
      </c>
      <c r="E19" t="str">
        <f>_xlfn.XLOOKUP(F19,预约送货单!Z:Z,预约送货单!F:F)</f>
        <v>CW502TS0292</v>
      </c>
      <c r="F19" t="str">
        <f t="shared" si="0"/>
        <v>CW502TS0292B0L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2024-04-19</v>
      </c>
      <c r="K19" t="str">
        <f t="shared" si="1"/>
        <v>广州</v>
      </c>
    </row>
    <row r="20" hidden="1" spans="1:11">
      <c r="A20" t="s">
        <v>63</v>
      </c>
      <c r="B20" s="5" t="s">
        <v>65</v>
      </c>
      <c r="C20" t="str">
        <f>_xlfn.XLOOKUP(E20,预约送货单!F:F,预约送货单!D:D)</f>
        <v>RY20240419059</v>
      </c>
      <c r="D20" t="s">
        <v>30</v>
      </c>
      <c r="E20" t="str">
        <f>_xlfn.XLOOKUP(F20,预约送货单!Z:Z,预约送货单!F:F)</f>
        <v>CW502TS0292</v>
      </c>
      <c r="F20" t="str">
        <f t="shared" si="0"/>
        <v>CW502TS0292B0M</v>
      </c>
      <c r="G20">
        <f>VLOOKUP(D20&amp;B20&amp;A20,分仓ST!A:E,5,0)</f>
        <v>0</v>
      </c>
      <c r="H20" t="str">
        <f>_xlfn.XLOOKUP(E20,预约送货单!F:F,预约送货单!E:E)</f>
        <v>正品</v>
      </c>
      <c r="J20" t="str">
        <f>VLOOKUP(E20,预约送货单!F:N,9,0)</f>
        <v>2024-04-19</v>
      </c>
      <c r="K20" t="str">
        <f t="shared" si="1"/>
        <v>广州</v>
      </c>
    </row>
    <row r="21" spans="1:11">
      <c r="A21" t="s">
        <v>63</v>
      </c>
      <c r="B21" s="5" t="s">
        <v>66</v>
      </c>
      <c r="C21" t="str">
        <f>_xlfn.XLOOKUP(E21,预约送货单!F:F,预约送货单!D:D)</f>
        <v>RY20240419059</v>
      </c>
      <c r="D21" t="s">
        <v>30</v>
      </c>
      <c r="E21" t="str">
        <f>_xlfn.XLOOKUP(F21,预约送货单!Z:Z,预约送货单!F:F)</f>
        <v>CW502TS0292</v>
      </c>
      <c r="F21" t="str">
        <f t="shared" si="0"/>
        <v>CW502TS0292B0S</v>
      </c>
      <c r="G21">
        <f>VLOOKUP(D21&amp;B21&amp;A21,分仓ST!A:E,5,0)</f>
        <v>1</v>
      </c>
      <c r="H21" t="str">
        <f>_xlfn.XLOOKUP(E21,预约送货单!F:F,预约送货单!E:E)</f>
        <v>正品</v>
      </c>
      <c r="J21" t="str">
        <f>VLOOKUP(E21,预约送货单!F:N,9,0)</f>
        <v>2024-04-19</v>
      </c>
      <c r="K21" t="str">
        <f t="shared" si="1"/>
        <v>广州</v>
      </c>
    </row>
    <row r="22" hidden="1" spans="1:11">
      <c r="A22" t="s">
        <v>63</v>
      </c>
      <c r="B22" s="5" t="s">
        <v>67</v>
      </c>
      <c r="C22" t="str">
        <f>_xlfn.XLOOKUP(E22,预约送货单!F:F,预约送货单!D:D)</f>
        <v>RY20240419059</v>
      </c>
      <c r="D22" t="s">
        <v>30</v>
      </c>
      <c r="E22" t="str">
        <f>_xlfn.XLOOKUP(F22,预约送货单!Z:Z,预约送货单!F:F)</f>
        <v>CW502TS0292</v>
      </c>
      <c r="F22" t="str">
        <f t="shared" si="0"/>
        <v>CW502TS0292B0XL</v>
      </c>
      <c r="G22">
        <f>VLOOKUP(D22&amp;B22&amp;A22,分仓ST!A:E,5,0)</f>
        <v>0</v>
      </c>
      <c r="H22" t="str">
        <f>_xlfn.XLOOKUP(E22,预约送货单!F:F,预约送货单!E:E)</f>
        <v>正品</v>
      </c>
      <c r="J22" t="str">
        <f>VLOOKUP(E22,预约送货单!F:N,9,0)</f>
        <v>2024-04-19</v>
      </c>
      <c r="K22" t="str">
        <f t="shared" si="1"/>
        <v>广州</v>
      </c>
    </row>
    <row r="23" hidden="1" spans="1:11">
      <c r="A23" t="s">
        <v>63</v>
      </c>
      <c r="B23" s="5" t="s">
        <v>68</v>
      </c>
      <c r="C23" t="str">
        <f>_xlfn.XLOOKUP(E23,预约送货单!F:F,预约送货单!D:D)</f>
        <v>RY20240419059</v>
      </c>
      <c r="D23" t="s">
        <v>30</v>
      </c>
      <c r="E23" t="str">
        <f>_xlfn.XLOOKUP(F23,预约送货单!Z:Z,预约送货单!F:F)</f>
        <v>CW502TS0292</v>
      </c>
      <c r="F23" t="str">
        <f t="shared" si="0"/>
        <v>CW502TS0292B0XS</v>
      </c>
      <c r="G23">
        <f>VLOOKUP(D23&amp;B23&amp;A23,分仓ST!A:E,5,0)</f>
        <v>0</v>
      </c>
      <c r="H23" t="str">
        <f>_xlfn.XLOOKUP(E23,预约送货单!F:F,预约送货单!E:E)</f>
        <v>正品</v>
      </c>
      <c r="J23" t="str">
        <f>VLOOKUP(E23,预约送货单!F:N,9,0)</f>
        <v>2024-04-19</v>
      </c>
      <c r="K23" t="str">
        <f t="shared" si="1"/>
        <v>广州</v>
      </c>
    </row>
    <row r="24" spans="1:11">
      <c r="A24" t="s">
        <v>69</v>
      </c>
      <c r="B24" s="5" t="s">
        <v>64</v>
      </c>
      <c r="C24" t="str">
        <f>_xlfn.XLOOKUP(E24,预约送货单!F:F,预约送货单!D:D)</f>
        <v>RY20240419068</v>
      </c>
      <c r="D24" t="s">
        <v>16</v>
      </c>
      <c r="E24" t="str">
        <f>_xlfn.XLOOKUP(F24,预约送货单!Z:Z,预约送货单!F:F)</f>
        <v>CCW22-O1M782</v>
      </c>
      <c r="F24" t="str">
        <f t="shared" ref="F24:F87" si="2">A24&amp;B24</f>
        <v>CCW22-O1M782-BLACKL</v>
      </c>
      <c r="G24">
        <f>VLOOKUP(D24&amp;B24&amp;A24,分仓ST!A:E,5,0)</f>
        <v>11</v>
      </c>
      <c r="H24" t="str">
        <f>_xlfn.XLOOKUP(E24,预约送货单!F:F,预约送货单!E:E)</f>
        <v>正品</v>
      </c>
      <c r="J24" t="str">
        <f>VLOOKUP(E24,预约送货单!F:N,9,0)</f>
        <v>2024-04-19</v>
      </c>
      <c r="K24" t="str">
        <f t="shared" ref="K24:K87" si="3">IF(D24="香港仓","香港",IF(D24="武汉仓","武汉","广州"))</f>
        <v>香港</v>
      </c>
    </row>
    <row r="25" spans="1:11">
      <c r="A25" t="s">
        <v>69</v>
      </c>
      <c r="B25" s="5" t="s">
        <v>65</v>
      </c>
      <c r="C25" t="str">
        <f>_xlfn.XLOOKUP(E25,预约送货单!F:F,预约送货单!D:D)</f>
        <v>RY20240419068</v>
      </c>
      <c r="D25" t="s">
        <v>16</v>
      </c>
      <c r="E25" t="str">
        <f>_xlfn.XLOOKUP(F25,预约送货单!Z:Z,预约送货单!F:F)</f>
        <v>CCW22-O1M782</v>
      </c>
      <c r="F25" t="str">
        <f t="shared" si="2"/>
        <v>CCW22-O1M782-BLACKM</v>
      </c>
      <c r="G25">
        <f>VLOOKUP(D25&amp;B25&amp;A25,分仓ST!A:E,5,0)</f>
        <v>37</v>
      </c>
      <c r="H25" t="str">
        <f>_xlfn.XLOOKUP(E25,预约送货单!F:F,预约送货单!E:E)</f>
        <v>正品</v>
      </c>
      <c r="J25" t="str">
        <f>VLOOKUP(E25,预约送货单!F:N,9,0)</f>
        <v>2024-04-19</v>
      </c>
      <c r="K25" t="str">
        <f t="shared" si="3"/>
        <v>香港</v>
      </c>
    </row>
    <row r="26" spans="1:11">
      <c r="A26" t="s">
        <v>69</v>
      </c>
      <c r="B26" s="5" t="s">
        <v>66</v>
      </c>
      <c r="C26" t="str">
        <f>_xlfn.XLOOKUP(E26,预约送货单!F:F,预约送货单!D:D)</f>
        <v>RY20240419068</v>
      </c>
      <c r="D26" t="s">
        <v>16</v>
      </c>
      <c r="E26" t="str">
        <f>_xlfn.XLOOKUP(F26,预约送货单!Z:Z,预约送货单!F:F)</f>
        <v>CCW22-O1M782</v>
      </c>
      <c r="F26" t="str">
        <f t="shared" si="2"/>
        <v>CCW22-O1M782-BLACKS</v>
      </c>
      <c r="G26">
        <f>VLOOKUP(D26&amp;B26&amp;A26,分仓ST!A:E,5,0)</f>
        <v>39</v>
      </c>
      <c r="H26" t="str">
        <f>_xlfn.XLOOKUP(E26,预约送货单!F:F,预约送货单!E:E)</f>
        <v>正品</v>
      </c>
      <c r="J26" t="str">
        <f>VLOOKUP(E26,预约送货单!F:N,9,0)</f>
        <v>2024-04-19</v>
      </c>
      <c r="K26" t="str">
        <f t="shared" si="3"/>
        <v>香港</v>
      </c>
    </row>
    <row r="27" spans="1:11">
      <c r="A27" t="s">
        <v>69</v>
      </c>
      <c r="B27" s="5" t="s">
        <v>64</v>
      </c>
      <c r="C27" t="str">
        <f>_xlfn.XLOOKUP(E27,预约送货单!F:F,预约送货单!D:D)</f>
        <v>RY20240419068</v>
      </c>
      <c r="D27" t="s">
        <v>25</v>
      </c>
      <c r="E27" t="str">
        <f>_xlfn.XLOOKUP(F27,预约送货单!Z:Z,预约送货单!F:F)</f>
        <v>CCW22-O1M782</v>
      </c>
      <c r="F27" t="str">
        <f t="shared" si="2"/>
        <v>CCW22-O1M782-BLACKL</v>
      </c>
      <c r="G27">
        <f>VLOOKUP(D27&amp;B27&amp;A27,分仓ST!A:E,5,0)</f>
        <v>6</v>
      </c>
      <c r="H27" t="str">
        <f>_xlfn.XLOOKUP(E27,预约送货单!F:F,预约送货单!E:E)</f>
        <v>正品</v>
      </c>
      <c r="J27" t="str">
        <f>VLOOKUP(E27,预约送货单!F:N,9,0)</f>
        <v>2024-04-19</v>
      </c>
      <c r="K27" t="str">
        <f t="shared" si="3"/>
        <v>广州</v>
      </c>
    </row>
    <row r="28" spans="1:11">
      <c r="A28" t="s">
        <v>69</v>
      </c>
      <c r="B28" s="5" t="s">
        <v>65</v>
      </c>
      <c r="C28" t="str">
        <f>_xlfn.XLOOKUP(E28,预约送货单!F:F,预约送货单!D:D)</f>
        <v>RY20240419068</v>
      </c>
      <c r="D28" t="s">
        <v>25</v>
      </c>
      <c r="E28" t="str">
        <f>_xlfn.XLOOKUP(F28,预约送货单!Z:Z,预约送货单!F:F)</f>
        <v>CCW22-O1M782</v>
      </c>
      <c r="F28" t="str">
        <f t="shared" si="2"/>
        <v>CCW22-O1M782-BLACKM</v>
      </c>
      <c r="G28">
        <f>VLOOKUP(D28&amp;B28&amp;A28,分仓ST!A:E,5,0)</f>
        <v>8</v>
      </c>
      <c r="H28" t="str">
        <f>_xlfn.XLOOKUP(E28,预约送货单!F:F,预约送货单!E:E)</f>
        <v>正品</v>
      </c>
      <c r="J28" t="str">
        <f>VLOOKUP(E28,预约送货单!F:N,9,0)</f>
        <v>2024-04-19</v>
      </c>
      <c r="K28" t="str">
        <f t="shared" si="3"/>
        <v>广州</v>
      </c>
    </row>
    <row r="29" spans="1:11">
      <c r="A29" t="s">
        <v>69</v>
      </c>
      <c r="B29" s="5" t="s">
        <v>66</v>
      </c>
      <c r="C29" t="str">
        <f>_xlfn.XLOOKUP(E29,预约送货单!F:F,预约送货单!D:D)</f>
        <v>RY20240419068</v>
      </c>
      <c r="D29" t="s">
        <v>25</v>
      </c>
      <c r="E29" t="str">
        <f>_xlfn.XLOOKUP(F29,预约送货单!Z:Z,预约送货单!F:F)</f>
        <v>CCW22-O1M782</v>
      </c>
      <c r="F29" t="str">
        <f t="shared" si="2"/>
        <v>CCW22-O1M782-BLACKS</v>
      </c>
      <c r="G29">
        <f>VLOOKUP(D29&amp;B29&amp;A29,分仓ST!A:E,5,0)</f>
        <v>5</v>
      </c>
      <c r="H29" t="str">
        <f>_xlfn.XLOOKUP(E29,预约送货单!F:F,预约送货单!E:E)</f>
        <v>正品</v>
      </c>
      <c r="J29" t="str">
        <f>VLOOKUP(E29,预约送货单!F:N,9,0)</f>
        <v>2024-04-19</v>
      </c>
      <c r="K29" t="str">
        <f t="shared" si="3"/>
        <v>广州</v>
      </c>
    </row>
    <row r="30" hidden="1" spans="1:11">
      <c r="A30" t="s">
        <v>69</v>
      </c>
      <c r="B30" s="5" t="s">
        <v>64</v>
      </c>
      <c r="C30" t="str">
        <f>_xlfn.XLOOKUP(E30,预约送货单!F:F,预约送货单!D:D)</f>
        <v>RY20240419068</v>
      </c>
      <c r="D30" t="s">
        <v>30</v>
      </c>
      <c r="E30" t="str">
        <f>_xlfn.XLOOKUP(F30,预约送货单!Z:Z,预约送货单!F:F)</f>
        <v>CCW22-O1M782</v>
      </c>
      <c r="F30" t="str">
        <f t="shared" si="2"/>
        <v>CCW22-O1M782-BLACKL</v>
      </c>
      <c r="G30">
        <f>VLOOKUP(D30&amp;B30&amp;A30,分仓ST!A:E,5,0)</f>
        <v>0</v>
      </c>
      <c r="H30" t="str">
        <f>_xlfn.XLOOKUP(E30,预约送货单!F:F,预约送货单!E:E)</f>
        <v>正品</v>
      </c>
      <c r="J30" t="str">
        <f>VLOOKUP(E30,预约送货单!F:N,9,0)</f>
        <v>2024-04-19</v>
      </c>
      <c r="K30" t="str">
        <f t="shared" si="3"/>
        <v>广州</v>
      </c>
    </row>
    <row r="31" spans="1:11">
      <c r="A31" t="s">
        <v>69</v>
      </c>
      <c r="B31" s="5" t="s">
        <v>65</v>
      </c>
      <c r="C31" t="str">
        <f>_xlfn.XLOOKUP(E31,预约送货单!F:F,预约送货单!D:D)</f>
        <v>RY20240419068</v>
      </c>
      <c r="D31" t="s">
        <v>30</v>
      </c>
      <c r="E31" t="str">
        <f>_xlfn.XLOOKUP(F31,预约送货单!Z:Z,预约送货单!F:F)</f>
        <v>CCW22-O1M782</v>
      </c>
      <c r="F31" t="str">
        <f t="shared" si="2"/>
        <v>CCW22-O1M782-BLACKM</v>
      </c>
      <c r="G31">
        <f>VLOOKUP(D31&amp;B31&amp;A31,分仓ST!A:E,5,0)</f>
        <v>1</v>
      </c>
      <c r="H31" t="str">
        <f>_xlfn.XLOOKUP(E31,预约送货单!F:F,预约送货单!E:E)</f>
        <v>正品</v>
      </c>
      <c r="J31" t="str">
        <f>VLOOKUP(E31,预约送货单!F:N,9,0)</f>
        <v>2024-04-19</v>
      </c>
      <c r="K31" t="str">
        <f t="shared" si="3"/>
        <v>广州</v>
      </c>
    </row>
    <row r="32" hidden="1" spans="1:11">
      <c r="A32" t="s">
        <v>69</v>
      </c>
      <c r="B32" s="5" t="s">
        <v>66</v>
      </c>
      <c r="C32" t="str">
        <f>_xlfn.XLOOKUP(E32,预约送货单!F:F,预约送货单!D:D)</f>
        <v>RY20240419068</v>
      </c>
      <c r="D32" t="s">
        <v>30</v>
      </c>
      <c r="E32" t="str">
        <f>_xlfn.XLOOKUP(F32,预约送货单!Z:Z,预约送货单!F:F)</f>
        <v>CCW22-O1M782</v>
      </c>
      <c r="F32" t="str">
        <f t="shared" si="2"/>
        <v>CCW22-O1M782-BLACKS</v>
      </c>
      <c r="G32">
        <f>VLOOKUP(D32&amp;B32&amp;A32,分仓ST!A:E,5,0)</f>
        <v>0</v>
      </c>
      <c r="H32" t="str">
        <f>_xlfn.XLOOKUP(E32,预约送货单!F:F,预约送货单!E:E)</f>
        <v>正品</v>
      </c>
      <c r="J32" t="str">
        <f>VLOOKUP(E32,预约送货单!F:N,9,0)</f>
        <v>2024-04-19</v>
      </c>
      <c r="K32" t="str">
        <f t="shared" si="3"/>
        <v>广州</v>
      </c>
    </row>
    <row r="33" spans="1:11">
      <c r="A33" t="s">
        <v>69</v>
      </c>
      <c r="B33" s="5" t="s">
        <v>64</v>
      </c>
      <c r="C33" t="str">
        <f>_xlfn.XLOOKUP(E33,预约送货单!F:F,预约送货单!D:D)</f>
        <v>RY20240419068</v>
      </c>
      <c r="D33" t="s">
        <v>28</v>
      </c>
      <c r="E33" t="str">
        <f>_xlfn.XLOOKUP(F33,预约送货单!Z:Z,预约送货单!F:F)</f>
        <v>CCW22-O1M782</v>
      </c>
      <c r="F33" t="str">
        <f t="shared" si="2"/>
        <v>CCW22-O1M782-BLACKL</v>
      </c>
      <c r="G33">
        <f>VLOOKUP(D33&amp;B33&amp;A33,分仓ST!A:E,5,0)</f>
        <v>1</v>
      </c>
      <c r="H33" t="str">
        <f>_xlfn.XLOOKUP(E33,预约送货单!F:F,预约送货单!E:E)</f>
        <v>正品</v>
      </c>
      <c r="J33" t="str">
        <f>VLOOKUP(E33,预约送货单!F:N,9,0)</f>
        <v>2024-04-19</v>
      </c>
      <c r="K33" t="str">
        <f t="shared" si="3"/>
        <v>武汉</v>
      </c>
    </row>
    <row r="34" spans="1:11">
      <c r="A34" t="s">
        <v>69</v>
      </c>
      <c r="B34" s="5" t="s">
        <v>65</v>
      </c>
      <c r="C34" t="str">
        <f>_xlfn.XLOOKUP(E34,预约送货单!F:F,预约送货单!D:D)</f>
        <v>RY20240419068</v>
      </c>
      <c r="D34" t="s">
        <v>28</v>
      </c>
      <c r="E34" t="str">
        <f>_xlfn.XLOOKUP(F34,预约送货单!Z:Z,预约送货单!F:F)</f>
        <v>CCW22-O1M782</v>
      </c>
      <c r="F34" t="str">
        <f t="shared" si="2"/>
        <v>CCW22-O1M782-BLACKM</v>
      </c>
      <c r="G34">
        <f>VLOOKUP(D34&amp;B34&amp;A34,分仓ST!A:E,5,0)</f>
        <v>2</v>
      </c>
      <c r="H34" t="str">
        <f>_xlfn.XLOOKUP(E34,预约送货单!F:F,预约送货单!E:E)</f>
        <v>正品</v>
      </c>
      <c r="J34" t="str">
        <f>VLOOKUP(E34,预约送货单!F:N,9,0)</f>
        <v>2024-04-19</v>
      </c>
      <c r="K34" t="str">
        <f t="shared" si="3"/>
        <v>武汉</v>
      </c>
    </row>
    <row r="35" spans="1:11">
      <c r="A35" t="s">
        <v>69</v>
      </c>
      <c r="B35" s="5" t="s">
        <v>66</v>
      </c>
      <c r="C35" t="str">
        <f>_xlfn.XLOOKUP(E35,预约送货单!F:F,预约送货单!D:D)</f>
        <v>RY20240419068</v>
      </c>
      <c r="D35" t="s">
        <v>28</v>
      </c>
      <c r="E35" t="str">
        <f>_xlfn.XLOOKUP(F35,预约送货单!Z:Z,预约送货单!F:F)</f>
        <v>CCW22-O1M782</v>
      </c>
      <c r="F35" t="str">
        <f t="shared" si="2"/>
        <v>CCW22-O1M782-BLACKS</v>
      </c>
      <c r="G35">
        <f>VLOOKUP(D35&amp;B35&amp;A35,分仓ST!A:E,5,0)</f>
        <v>2</v>
      </c>
      <c r="H35" t="str">
        <f>_xlfn.XLOOKUP(E35,预约送货单!F:F,预约送货单!E:E)</f>
        <v>正品</v>
      </c>
      <c r="J35" t="str">
        <f>VLOOKUP(E35,预约送货单!F:N,9,0)</f>
        <v>2024-04-19</v>
      </c>
      <c r="K35" t="str">
        <f t="shared" si="3"/>
        <v>武汉</v>
      </c>
    </row>
    <row r="36" spans="1:11">
      <c r="A36" t="s">
        <v>69</v>
      </c>
      <c r="B36" s="5" t="s">
        <v>64</v>
      </c>
      <c r="C36" t="str">
        <f>_xlfn.XLOOKUP(E36,预约送货单!F:F,预约送货单!D:D)</f>
        <v>RY20240419068</v>
      </c>
      <c r="D36" t="s">
        <v>36</v>
      </c>
      <c r="E36" t="str">
        <f>_xlfn.XLOOKUP(F36,预约送货单!Z:Z,预约送货单!F:F)</f>
        <v>CCW22-O1M782</v>
      </c>
      <c r="F36" t="str">
        <f t="shared" si="2"/>
        <v>CCW22-O1M782-BLACKL</v>
      </c>
      <c r="G36">
        <f>VLOOKUP(D36&amp;B36&amp;A36,分仓ST!A:E,5,0)</f>
        <v>2</v>
      </c>
      <c r="H36" t="str">
        <f>_xlfn.XLOOKUP(E36,预约送货单!F:F,预约送货单!E:E)</f>
        <v>正品</v>
      </c>
      <c r="J36" t="str">
        <f>VLOOKUP(E36,预约送货单!F:N,9,0)</f>
        <v>2024-04-19</v>
      </c>
      <c r="K36" t="str">
        <f t="shared" si="3"/>
        <v>广州</v>
      </c>
    </row>
    <row r="37" spans="1:11">
      <c r="A37" t="s">
        <v>69</v>
      </c>
      <c r="B37" s="5" t="s">
        <v>65</v>
      </c>
      <c r="C37" t="str">
        <f>_xlfn.XLOOKUP(E37,预约送货单!F:F,预约送货单!D:D)</f>
        <v>RY20240419068</v>
      </c>
      <c r="D37" t="s">
        <v>36</v>
      </c>
      <c r="E37" t="str">
        <f>_xlfn.XLOOKUP(F37,预约送货单!Z:Z,预约送货单!F:F)</f>
        <v>CCW22-O1M782</v>
      </c>
      <c r="F37" t="str">
        <f t="shared" si="2"/>
        <v>CCW22-O1M782-BLACKM</v>
      </c>
      <c r="G37">
        <f>VLOOKUP(D37&amp;B37&amp;A37,分仓ST!A:E,5,0)</f>
        <v>6</v>
      </c>
      <c r="H37" t="str">
        <f>_xlfn.XLOOKUP(E37,预约送货单!F:F,预约送货单!E:E)</f>
        <v>正品</v>
      </c>
      <c r="J37" t="str">
        <f>VLOOKUP(E37,预约送货单!F:N,9,0)</f>
        <v>2024-04-19</v>
      </c>
      <c r="K37" t="str">
        <f t="shared" si="3"/>
        <v>广州</v>
      </c>
    </row>
    <row r="38" spans="1:11">
      <c r="A38" t="s">
        <v>69</v>
      </c>
      <c r="B38" s="5" t="s">
        <v>66</v>
      </c>
      <c r="C38" t="str">
        <f>_xlfn.XLOOKUP(E38,预约送货单!F:F,预约送货单!D:D)</f>
        <v>RY20240419068</v>
      </c>
      <c r="D38" t="s">
        <v>36</v>
      </c>
      <c r="E38" t="str">
        <f>_xlfn.XLOOKUP(F38,预约送货单!Z:Z,预约送货单!F:F)</f>
        <v>CCW22-O1M782</v>
      </c>
      <c r="F38" t="str">
        <f t="shared" si="2"/>
        <v>CCW22-O1M782-BLACKS</v>
      </c>
      <c r="G38">
        <f>VLOOKUP(D38&amp;B38&amp;A38,分仓ST!A:E,5,0)</f>
        <v>8</v>
      </c>
      <c r="H38" t="str">
        <f>_xlfn.XLOOKUP(E38,预约送货单!F:F,预约送货单!E:E)</f>
        <v>正品</v>
      </c>
      <c r="J38" t="str">
        <f>VLOOKUP(E38,预约送货单!F:N,9,0)</f>
        <v>2024-04-19</v>
      </c>
      <c r="K38" t="str">
        <f t="shared" si="3"/>
        <v>广州</v>
      </c>
    </row>
    <row r="39" spans="1:11">
      <c r="A39" t="s">
        <v>70</v>
      </c>
      <c r="B39" s="5" t="s">
        <v>64</v>
      </c>
      <c r="C39" t="str">
        <f>_xlfn.XLOOKUP(E39,预约送货单!F:F,预约送货单!D:D)</f>
        <v>RY20240419070</v>
      </c>
      <c r="D39" t="s">
        <v>16</v>
      </c>
      <c r="E39" t="str">
        <f>_xlfn.XLOOKUP(F39,预约送货单!Z:Z,预约送货单!F:F)</f>
        <v>CW502IR0263</v>
      </c>
      <c r="F39" t="str">
        <f t="shared" si="2"/>
        <v>CW502IR0263B0L</v>
      </c>
      <c r="G39">
        <f>VLOOKUP(D39&amp;B39&amp;A39,分仓ST!A:E,5,0)</f>
        <v>9</v>
      </c>
      <c r="H39" t="str">
        <f>_xlfn.XLOOKUP(E39,预约送货单!F:F,预约送货单!E:E)</f>
        <v>正品</v>
      </c>
      <c r="J39" t="str">
        <f>VLOOKUP(E39,预约送货单!F:N,9,0)</f>
        <v>2024-04-19</v>
      </c>
      <c r="K39" t="str">
        <f t="shared" si="3"/>
        <v>香港</v>
      </c>
    </row>
    <row r="40" spans="1:11">
      <c r="A40" t="s">
        <v>70</v>
      </c>
      <c r="B40" s="5" t="s">
        <v>65</v>
      </c>
      <c r="C40" t="str">
        <f>_xlfn.XLOOKUP(E40,预约送货单!F:F,预约送货单!D:D)</f>
        <v>RY20240419070</v>
      </c>
      <c r="D40" t="s">
        <v>16</v>
      </c>
      <c r="E40" t="str">
        <f>_xlfn.XLOOKUP(F40,预约送货单!Z:Z,预约送货单!F:F)</f>
        <v>CW502IR0263</v>
      </c>
      <c r="F40" t="str">
        <f t="shared" si="2"/>
        <v>CW502IR0263B0M</v>
      </c>
      <c r="G40">
        <f>VLOOKUP(D40&amp;B40&amp;A40,分仓ST!A:E,5,0)</f>
        <v>21</v>
      </c>
      <c r="H40" t="str">
        <f>_xlfn.XLOOKUP(E40,预约送货单!F:F,预约送货单!E:E)</f>
        <v>正品</v>
      </c>
      <c r="J40" t="str">
        <f>VLOOKUP(E40,预约送货单!F:N,9,0)</f>
        <v>2024-04-19</v>
      </c>
      <c r="K40" t="str">
        <f t="shared" si="3"/>
        <v>香港</v>
      </c>
    </row>
    <row r="41" spans="1:11">
      <c r="A41" t="s">
        <v>70</v>
      </c>
      <c r="B41" s="5" t="s">
        <v>66</v>
      </c>
      <c r="C41" t="str">
        <f>_xlfn.XLOOKUP(E41,预约送货单!F:F,预约送货单!D:D)</f>
        <v>RY20240419070</v>
      </c>
      <c r="D41" t="s">
        <v>16</v>
      </c>
      <c r="E41" t="str">
        <f>_xlfn.XLOOKUP(F41,预约送货单!Z:Z,预约送货单!F:F)</f>
        <v>CW502IR0263</v>
      </c>
      <c r="F41" t="str">
        <f t="shared" si="2"/>
        <v>CW502IR0263B0S</v>
      </c>
      <c r="G41">
        <f>VLOOKUP(D41&amp;B41&amp;A41,分仓ST!A:E,5,0)</f>
        <v>26</v>
      </c>
      <c r="H41" t="str">
        <f>_xlfn.XLOOKUP(E41,预约送货单!F:F,预约送货单!E:E)</f>
        <v>正品</v>
      </c>
      <c r="J41" t="str">
        <f>VLOOKUP(E41,预约送货单!F:N,9,0)</f>
        <v>2024-04-19</v>
      </c>
      <c r="K41" t="str">
        <f t="shared" si="3"/>
        <v>香港</v>
      </c>
    </row>
    <row r="42" spans="1:11">
      <c r="A42" t="s">
        <v>70</v>
      </c>
      <c r="B42" s="5" t="s">
        <v>67</v>
      </c>
      <c r="C42" t="str">
        <f>_xlfn.XLOOKUP(E42,预约送货单!F:F,预约送货单!D:D)</f>
        <v>RY20240419070</v>
      </c>
      <c r="D42" t="s">
        <v>16</v>
      </c>
      <c r="E42" t="str">
        <f>_xlfn.XLOOKUP(F42,预约送货单!Z:Z,预约送货单!F:F)</f>
        <v>CW502IR0263</v>
      </c>
      <c r="F42" t="str">
        <f t="shared" si="2"/>
        <v>CW502IR0263B0XL</v>
      </c>
      <c r="G42">
        <f>VLOOKUP(D42&amp;B42&amp;A42,分仓ST!A:E,5,0)</f>
        <v>4</v>
      </c>
      <c r="H42" t="str">
        <f>_xlfn.XLOOKUP(E42,预约送货单!F:F,预约送货单!E:E)</f>
        <v>正品</v>
      </c>
      <c r="J42" t="str">
        <f>VLOOKUP(E42,预约送货单!F:N,9,0)</f>
        <v>2024-04-19</v>
      </c>
      <c r="K42" t="str">
        <f t="shared" si="3"/>
        <v>香港</v>
      </c>
    </row>
    <row r="43" spans="1:11">
      <c r="A43" t="s">
        <v>70</v>
      </c>
      <c r="B43" s="5" t="s">
        <v>68</v>
      </c>
      <c r="C43" t="str">
        <f>_xlfn.XLOOKUP(E43,预约送货单!F:F,预约送货单!D:D)</f>
        <v>RY20240419070</v>
      </c>
      <c r="D43" t="s">
        <v>16</v>
      </c>
      <c r="E43" t="str">
        <f>_xlfn.XLOOKUP(F43,预约送货单!Z:Z,预约送货单!F:F)</f>
        <v>CW502IR0263</v>
      </c>
      <c r="F43" t="str">
        <f t="shared" si="2"/>
        <v>CW502IR0263B0XS</v>
      </c>
      <c r="G43">
        <f>VLOOKUP(D43&amp;B43&amp;A43,分仓ST!A:E,5,0)</f>
        <v>9</v>
      </c>
      <c r="H43" t="str">
        <f>_xlfn.XLOOKUP(E43,预约送货单!F:F,预约送货单!E:E)</f>
        <v>正品</v>
      </c>
      <c r="J43" t="str">
        <f>VLOOKUP(E43,预约送货单!F:N,9,0)</f>
        <v>2024-04-19</v>
      </c>
      <c r="K43" t="str">
        <f t="shared" si="3"/>
        <v>香港</v>
      </c>
    </row>
    <row r="44" spans="1:11">
      <c r="A44" t="s">
        <v>70</v>
      </c>
      <c r="B44" s="5" t="s">
        <v>64</v>
      </c>
      <c r="C44" t="str">
        <f>_xlfn.XLOOKUP(E44,预约送货单!F:F,预约送货单!D:D)</f>
        <v>RY20240419070</v>
      </c>
      <c r="D44" t="s">
        <v>25</v>
      </c>
      <c r="E44" t="str">
        <f>_xlfn.XLOOKUP(F44,预约送货单!Z:Z,预约送货单!F:F)</f>
        <v>CW502IR0263</v>
      </c>
      <c r="F44" t="str">
        <f t="shared" si="2"/>
        <v>CW502IR0263B0L</v>
      </c>
      <c r="G44">
        <f>VLOOKUP(D44&amp;B44&amp;A44,分仓ST!A:E,5,0)</f>
        <v>2</v>
      </c>
      <c r="H44" t="str">
        <f>_xlfn.XLOOKUP(E44,预约送货单!F:F,预约送货单!E:E)</f>
        <v>正品</v>
      </c>
      <c r="J44" t="str">
        <f>VLOOKUP(E44,预约送货单!F:N,9,0)</f>
        <v>2024-04-19</v>
      </c>
      <c r="K44" t="str">
        <f t="shared" si="3"/>
        <v>广州</v>
      </c>
    </row>
    <row r="45" spans="1:11">
      <c r="A45" t="s">
        <v>70</v>
      </c>
      <c r="B45" s="5" t="s">
        <v>65</v>
      </c>
      <c r="C45" t="str">
        <f>_xlfn.XLOOKUP(E45,预约送货单!F:F,预约送货单!D:D)</f>
        <v>RY20240419070</v>
      </c>
      <c r="D45" t="s">
        <v>25</v>
      </c>
      <c r="E45" t="str">
        <f>_xlfn.XLOOKUP(F45,预约送货单!Z:Z,预约送货单!F:F)</f>
        <v>CW502IR0263</v>
      </c>
      <c r="F45" t="str">
        <f t="shared" si="2"/>
        <v>CW502IR0263B0M</v>
      </c>
      <c r="G45">
        <f>VLOOKUP(D45&amp;B45&amp;A45,分仓ST!A:E,5,0)</f>
        <v>4</v>
      </c>
      <c r="H45" t="str">
        <f>_xlfn.XLOOKUP(E45,预约送货单!F:F,预约送货单!E:E)</f>
        <v>正品</v>
      </c>
      <c r="J45" t="str">
        <f>VLOOKUP(E45,预约送货单!F:N,9,0)</f>
        <v>2024-04-19</v>
      </c>
      <c r="K45" t="str">
        <f t="shared" si="3"/>
        <v>广州</v>
      </c>
    </row>
    <row r="46" spans="1:11">
      <c r="A46" t="s">
        <v>70</v>
      </c>
      <c r="B46" s="5" t="s">
        <v>66</v>
      </c>
      <c r="C46" t="str">
        <f>_xlfn.XLOOKUP(E46,预约送货单!F:F,预约送货单!D:D)</f>
        <v>RY20240419070</v>
      </c>
      <c r="D46" t="s">
        <v>25</v>
      </c>
      <c r="E46" t="str">
        <f>_xlfn.XLOOKUP(F46,预约送货单!Z:Z,预约送货单!F:F)</f>
        <v>CW502IR0263</v>
      </c>
      <c r="F46" t="str">
        <f t="shared" si="2"/>
        <v>CW502IR0263B0S</v>
      </c>
      <c r="G46">
        <f>VLOOKUP(D46&amp;B46&amp;A46,分仓ST!A:E,5,0)</f>
        <v>1</v>
      </c>
      <c r="H46" t="str">
        <f>_xlfn.XLOOKUP(E46,预约送货单!F:F,预约送货单!E:E)</f>
        <v>正品</v>
      </c>
      <c r="J46" t="str">
        <f>VLOOKUP(E46,预约送货单!F:N,9,0)</f>
        <v>2024-04-19</v>
      </c>
      <c r="K46" t="str">
        <f t="shared" si="3"/>
        <v>广州</v>
      </c>
    </row>
    <row r="47" hidden="1" spans="1:11">
      <c r="A47" t="s">
        <v>70</v>
      </c>
      <c r="B47" s="5" t="s">
        <v>67</v>
      </c>
      <c r="C47" t="str">
        <f>_xlfn.XLOOKUP(E47,预约送货单!F:F,预约送货单!D:D)</f>
        <v>RY20240419070</v>
      </c>
      <c r="D47" t="s">
        <v>25</v>
      </c>
      <c r="E47" t="str">
        <f>_xlfn.XLOOKUP(F47,预约送货单!Z:Z,预约送货单!F:F)</f>
        <v>CW502IR0263</v>
      </c>
      <c r="F47" t="str">
        <f t="shared" si="2"/>
        <v>CW502IR0263B0XL</v>
      </c>
      <c r="G47">
        <f>VLOOKUP(D47&amp;B47&amp;A47,分仓ST!A:E,5,0)</f>
        <v>0</v>
      </c>
      <c r="H47" t="str">
        <f>_xlfn.XLOOKUP(E47,预约送货单!F:F,预约送货单!E:E)</f>
        <v>正品</v>
      </c>
      <c r="J47" t="str">
        <f>VLOOKUP(E47,预约送货单!F:N,9,0)</f>
        <v>2024-04-19</v>
      </c>
      <c r="K47" t="str">
        <f t="shared" si="3"/>
        <v>广州</v>
      </c>
    </row>
    <row r="48" hidden="1" spans="1:11">
      <c r="A48" t="s">
        <v>70</v>
      </c>
      <c r="B48" s="5" t="s">
        <v>68</v>
      </c>
      <c r="C48" t="str">
        <f>_xlfn.XLOOKUP(E48,预约送货单!F:F,预约送货单!D:D)</f>
        <v>RY20240419070</v>
      </c>
      <c r="D48" t="s">
        <v>25</v>
      </c>
      <c r="E48" t="str">
        <f>_xlfn.XLOOKUP(F48,预约送货单!Z:Z,预约送货单!F:F)</f>
        <v>CW502IR0263</v>
      </c>
      <c r="F48" t="str">
        <f t="shared" si="2"/>
        <v>CW502IR0263B0XS</v>
      </c>
      <c r="G48">
        <f>VLOOKUP(D48&amp;B48&amp;A48,分仓ST!A:E,5,0)</f>
        <v>0</v>
      </c>
      <c r="H48" t="str">
        <f>_xlfn.XLOOKUP(E48,预约送货单!F:F,预约送货单!E:E)</f>
        <v>正品</v>
      </c>
      <c r="J48" t="str">
        <f>VLOOKUP(E48,预约送货单!F:N,9,0)</f>
        <v>2024-04-19</v>
      </c>
      <c r="K48" t="str">
        <f t="shared" si="3"/>
        <v>广州</v>
      </c>
    </row>
    <row r="49" spans="1:11">
      <c r="A49" t="s">
        <v>70</v>
      </c>
      <c r="B49" s="5" t="s">
        <v>64</v>
      </c>
      <c r="C49" t="str">
        <f>_xlfn.XLOOKUP(E49,预约送货单!F:F,预约送货单!D:D)</f>
        <v>RY20240419070</v>
      </c>
      <c r="D49" t="s">
        <v>28</v>
      </c>
      <c r="E49" t="str">
        <f>_xlfn.XLOOKUP(F49,预约送货单!Z:Z,预约送货单!F:F)</f>
        <v>CW502IR0263</v>
      </c>
      <c r="F49" t="str">
        <f t="shared" si="2"/>
        <v>CW502IR0263B0L</v>
      </c>
      <c r="G49">
        <f>VLOOKUP(D49&amp;B49&amp;A49,分仓ST!A:E,5,0)</f>
        <v>1</v>
      </c>
      <c r="H49" t="str">
        <f>_xlfn.XLOOKUP(E49,预约送货单!F:F,预约送货单!E:E)</f>
        <v>正品</v>
      </c>
      <c r="J49" t="str">
        <f>VLOOKUP(E49,预约送货单!F:N,9,0)</f>
        <v>2024-04-19</v>
      </c>
      <c r="K49" t="str">
        <f t="shared" si="3"/>
        <v>武汉</v>
      </c>
    </row>
    <row r="50" spans="1:11">
      <c r="A50" t="s">
        <v>70</v>
      </c>
      <c r="B50" s="5" t="s">
        <v>65</v>
      </c>
      <c r="C50" t="str">
        <f>_xlfn.XLOOKUP(E50,预约送货单!F:F,预约送货单!D:D)</f>
        <v>RY20240419070</v>
      </c>
      <c r="D50" t="s">
        <v>28</v>
      </c>
      <c r="E50" t="str">
        <f>_xlfn.XLOOKUP(F50,预约送货单!Z:Z,预约送货单!F:F)</f>
        <v>CW502IR0263</v>
      </c>
      <c r="F50" t="str">
        <f t="shared" si="2"/>
        <v>CW502IR0263B0M</v>
      </c>
      <c r="G50">
        <f>VLOOKUP(D50&amp;B50&amp;A50,分仓ST!A:E,5,0)</f>
        <v>1</v>
      </c>
      <c r="H50" t="str">
        <f>_xlfn.XLOOKUP(E50,预约送货单!F:F,预约送货单!E:E)</f>
        <v>正品</v>
      </c>
      <c r="J50" t="str">
        <f>VLOOKUP(E50,预约送货单!F:N,9,0)</f>
        <v>2024-04-19</v>
      </c>
      <c r="K50" t="str">
        <f t="shared" si="3"/>
        <v>武汉</v>
      </c>
    </row>
    <row r="51" spans="1:11">
      <c r="A51" t="s">
        <v>70</v>
      </c>
      <c r="B51" s="5" t="s">
        <v>66</v>
      </c>
      <c r="C51" t="str">
        <f>_xlfn.XLOOKUP(E51,预约送货单!F:F,预约送货单!D:D)</f>
        <v>RY20240419070</v>
      </c>
      <c r="D51" t="s">
        <v>28</v>
      </c>
      <c r="E51" t="str">
        <f>_xlfn.XLOOKUP(F51,预约送货单!Z:Z,预约送货单!F:F)</f>
        <v>CW502IR0263</v>
      </c>
      <c r="F51" t="str">
        <f t="shared" si="2"/>
        <v>CW502IR0263B0S</v>
      </c>
      <c r="G51">
        <f>VLOOKUP(D51&amp;B51&amp;A51,分仓ST!A:E,5,0)</f>
        <v>1</v>
      </c>
      <c r="H51" t="str">
        <f>_xlfn.XLOOKUP(E51,预约送货单!F:F,预约送货单!E:E)</f>
        <v>正品</v>
      </c>
      <c r="J51" t="str">
        <f>VLOOKUP(E51,预约送货单!F:N,9,0)</f>
        <v>2024-04-19</v>
      </c>
      <c r="K51" t="str">
        <f t="shared" si="3"/>
        <v>武汉</v>
      </c>
    </row>
    <row r="52" spans="1:11">
      <c r="A52" t="s">
        <v>70</v>
      </c>
      <c r="B52" s="5" t="s">
        <v>67</v>
      </c>
      <c r="C52" t="str">
        <f>_xlfn.XLOOKUP(E52,预约送货单!F:F,预约送货单!D:D)</f>
        <v>RY20240419070</v>
      </c>
      <c r="D52" t="s">
        <v>28</v>
      </c>
      <c r="E52" t="str">
        <f>_xlfn.XLOOKUP(F52,预约送货单!Z:Z,预约送货单!F:F)</f>
        <v>CW502IR0263</v>
      </c>
      <c r="F52" t="str">
        <f t="shared" si="2"/>
        <v>CW502IR0263B0XL</v>
      </c>
      <c r="G52">
        <f>VLOOKUP(D52&amp;B52&amp;A52,分仓ST!A:E,5,0)</f>
        <v>1</v>
      </c>
      <c r="H52" t="str">
        <f>_xlfn.XLOOKUP(E52,预约送货单!F:F,预约送货单!E:E)</f>
        <v>正品</v>
      </c>
      <c r="J52" t="str">
        <f>VLOOKUP(E52,预约送货单!F:N,9,0)</f>
        <v>2024-04-19</v>
      </c>
      <c r="K52" t="str">
        <f t="shared" si="3"/>
        <v>武汉</v>
      </c>
    </row>
    <row r="53" spans="1:11">
      <c r="A53" t="s">
        <v>70</v>
      </c>
      <c r="B53" s="5" t="s">
        <v>68</v>
      </c>
      <c r="C53" t="str">
        <f>_xlfn.XLOOKUP(E53,预约送货单!F:F,预约送货单!D:D)</f>
        <v>RY20240419070</v>
      </c>
      <c r="D53" t="s">
        <v>28</v>
      </c>
      <c r="E53" t="str">
        <f>_xlfn.XLOOKUP(F53,预约送货单!Z:Z,预约送货单!F:F)</f>
        <v>CW502IR0263</v>
      </c>
      <c r="F53" t="str">
        <f t="shared" si="2"/>
        <v>CW502IR0263B0XS</v>
      </c>
      <c r="G53">
        <f>VLOOKUP(D53&amp;B53&amp;A53,分仓ST!A:E,5,0)</f>
        <v>1</v>
      </c>
      <c r="H53" t="str">
        <f>_xlfn.XLOOKUP(E53,预约送货单!F:F,预约送货单!E:E)</f>
        <v>正品</v>
      </c>
      <c r="J53" t="str">
        <f>VLOOKUP(E53,预约送货单!F:N,9,0)</f>
        <v>2024-04-19</v>
      </c>
      <c r="K53" t="str">
        <f t="shared" si="3"/>
        <v>武汉</v>
      </c>
    </row>
    <row r="54" hidden="1" spans="1:11">
      <c r="A54" t="s">
        <v>70</v>
      </c>
      <c r="B54" s="5" t="s">
        <v>64</v>
      </c>
      <c r="C54" t="str">
        <f>_xlfn.XLOOKUP(E54,预约送货单!F:F,预约送货单!D:D)</f>
        <v>RY20240419070</v>
      </c>
      <c r="D54" t="s">
        <v>30</v>
      </c>
      <c r="E54" t="str">
        <f>_xlfn.XLOOKUP(F54,预约送货单!Z:Z,预约送货单!F:F)</f>
        <v>CW502IR0263</v>
      </c>
      <c r="F54" t="str">
        <f t="shared" si="2"/>
        <v>CW502IR0263B0L</v>
      </c>
      <c r="G54">
        <f>VLOOKUP(D54&amp;B54&amp;A54,分仓ST!A:E,5,0)</f>
        <v>0</v>
      </c>
      <c r="H54" t="str">
        <f>_xlfn.XLOOKUP(E54,预约送货单!F:F,预约送货单!E:E)</f>
        <v>正品</v>
      </c>
      <c r="J54" t="str">
        <f>VLOOKUP(E54,预约送货单!F:N,9,0)</f>
        <v>2024-04-19</v>
      </c>
      <c r="K54" t="str">
        <f t="shared" si="3"/>
        <v>广州</v>
      </c>
    </row>
    <row r="55" spans="1:11">
      <c r="A55" t="s">
        <v>70</v>
      </c>
      <c r="B55" s="5" t="s">
        <v>65</v>
      </c>
      <c r="C55" t="str">
        <f>_xlfn.XLOOKUP(E55,预约送货单!F:F,预约送货单!D:D)</f>
        <v>RY20240419070</v>
      </c>
      <c r="D55" t="s">
        <v>30</v>
      </c>
      <c r="E55" t="str">
        <f>_xlfn.XLOOKUP(F55,预约送货单!Z:Z,预约送货单!F:F)</f>
        <v>CW502IR0263</v>
      </c>
      <c r="F55" t="str">
        <f t="shared" si="2"/>
        <v>CW502IR0263B0M</v>
      </c>
      <c r="G55">
        <f>VLOOKUP(D55&amp;B55&amp;A55,分仓ST!A:E,5,0)</f>
        <v>1</v>
      </c>
      <c r="H55" t="str">
        <f>_xlfn.XLOOKUP(E55,预约送货单!F:F,预约送货单!E:E)</f>
        <v>正品</v>
      </c>
      <c r="J55" t="str">
        <f>VLOOKUP(E55,预约送货单!F:N,9,0)</f>
        <v>2024-04-19</v>
      </c>
      <c r="K55" t="str">
        <f t="shared" si="3"/>
        <v>广州</v>
      </c>
    </row>
    <row r="56" hidden="1" spans="1:11">
      <c r="A56" t="s">
        <v>70</v>
      </c>
      <c r="B56" s="5" t="s">
        <v>66</v>
      </c>
      <c r="C56" t="str">
        <f>_xlfn.XLOOKUP(E56,预约送货单!F:F,预约送货单!D:D)</f>
        <v>RY20240419070</v>
      </c>
      <c r="D56" t="s">
        <v>30</v>
      </c>
      <c r="E56" t="str">
        <f>_xlfn.XLOOKUP(F56,预约送货单!Z:Z,预约送货单!F:F)</f>
        <v>CW502IR0263</v>
      </c>
      <c r="F56" t="str">
        <f t="shared" si="2"/>
        <v>CW502IR0263B0S</v>
      </c>
      <c r="G56">
        <f>VLOOKUP(D56&amp;B56&amp;A56,分仓ST!A:E,5,0)</f>
        <v>0</v>
      </c>
      <c r="H56" t="str">
        <f>_xlfn.XLOOKUP(E56,预约送货单!F:F,预约送货单!E:E)</f>
        <v>正品</v>
      </c>
      <c r="J56" t="str">
        <f>VLOOKUP(E56,预约送货单!F:N,9,0)</f>
        <v>2024-04-19</v>
      </c>
      <c r="K56" t="str">
        <f t="shared" si="3"/>
        <v>广州</v>
      </c>
    </row>
    <row r="57" hidden="1" spans="1:11">
      <c r="A57" t="s">
        <v>70</v>
      </c>
      <c r="B57" s="5" t="s">
        <v>67</v>
      </c>
      <c r="C57" t="str">
        <f>_xlfn.XLOOKUP(E57,预约送货单!F:F,预约送货单!D:D)</f>
        <v>RY20240419070</v>
      </c>
      <c r="D57" t="s">
        <v>30</v>
      </c>
      <c r="E57" t="str">
        <f>_xlfn.XLOOKUP(F57,预约送货单!Z:Z,预约送货单!F:F)</f>
        <v>CW502IR0263</v>
      </c>
      <c r="F57" t="str">
        <f t="shared" si="2"/>
        <v>CW502IR0263B0XL</v>
      </c>
      <c r="G57">
        <f>VLOOKUP(D57&amp;B57&amp;A57,分仓ST!A:E,5,0)</f>
        <v>0</v>
      </c>
      <c r="H57" t="str">
        <f>_xlfn.XLOOKUP(E57,预约送货单!F:F,预约送货单!E:E)</f>
        <v>正品</v>
      </c>
      <c r="J57" t="str">
        <f>VLOOKUP(E57,预约送货单!F:N,9,0)</f>
        <v>2024-04-19</v>
      </c>
      <c r="K57" t="str">
        <f t="shared" si="3"/>
        <v>广州</v>
      </c>
    </row>
    <row r="58" hidden="1" spans="1:11">
      <c r="A58" t="s">
        <v>70</v>
      </c>
      <c r="B58" s="5" t="s">
        <v>68</v>
      </c>
      <c r="C58" t="str">
        <f>_xlfn.XLOOKUP(E58,预约送货单!F:F,预约送货单!D:D)</f>
        <v>RY20240419070</v>
      </c>
      <c r="D58" t="s">
        <v>30</v>
      </c>
      <c r="E58" t="str">
        <f>_xlfn.XLOOKUP(F58,预约送货单!Z:Z,预约送货单!F:F)</f>
        <v>CW502IR0263</v>
      </c>
      <c r="F58" t="str">
        <f t="shared" si="2"/>
        <v>CW502IR0263B0XS</v>
      </c>
      <c r="G58">
        <f>VLOOKUP(D58&amp;B58&amp;A58,分仓ST!A:E,5,0)</f>
        <v>0</v>
      </c>
      <c r="H58" t="str">
        <f>_xlfn.XLOOKUP(E58,预约送货单!F:F,预约送货单!E:E)</f>
        <v>正品</v>
      </c>
      <c r="J58" t="str">
        <f>VLOOKUP(E58,预约送货单!F:N,9,0)</f>
        <v>2024-04-19</v>
      </c>
      <c r="K58" t="str">
        <f t="shared" si="3"/>
        <v>广州</v>
      </c>
    </row>
    <row r="59" spans="1:11">
      <c r="A59" t="s">
        <v>70</v>
      </c>
      <c r="B59" s="5" t="s">
        <v>64</v>
      </c>
      <c r="C59" t="str">
        <f>_xlfn.XLOOKUP(E59,预约送货单!F:F,预约送货单!D:D)</f>
        <v>RY20240419070</v>
      </c>
      <c r="D59" t="s">
        <v>36</v>
      </c>
      <c r="E59" t="str">
        <f>_xlfn.XLOOKUP(F59,预约送货单!Z:Z,预约送货单!F:F)</f>
        <v>CW502IR0263</v>
      </c>
      <c r="F59" t="str">
        <f t="shared" si="2"/>
        <v>CW502IR0263B0L</v>
      </c>
      <c r="G59">
        <f>VLOOKUP(D59&amp;B59&amp;A59,分仓ST!A:E,5,0)</f>
        <v>1</v>
      </c>
      <c r="H59" t="str">
        <f>_xlfn.XLOOKUP(E59,预约送货单!F:F,预约送货单!E:E)</f>
        <v>正品</v>
      </c>
      <c r="J59" t="str">
        <f>VLOOKUP(E59,预约送货单!F:N,9,0)</f>
        <v>2024-04-19</v>
      </c>
      <c r="K59" t="str">
        <f t="shared" si="3"/>
        <v>广州</v>
      </c>
    </row>
    <row r="60" spans="1:11">
      <c r="A60" t="s">
        <v>70</v>
      </c>
      <c r="B60" s="5" t="s">
        <v>65</v>
      </c>
      <c r="C60" t="str">
        <f>_xlfn.XLOOKUP(E60,预约送货单!F:F,预约送货单!D:D)</f>
        <v>RY20240419070</v>
      </c>
      <c r="D60" t="s">
        <v>36</v>
      </c>
      <c r="E60" t="str">
        <f>_xlfn.XLOOKUP(F60,预约送货单!Z:Z,预约送货单!F:F)</f>
        <v>CW502IR0263</v>
      </c>
      <c r="F60" t="str">
        <f t="shared" si="2"/>
        <v>CW502IR0263B0M</v>
      </c>
      <c r="G60">
        <f>VLOOKUP(D60&amp;B60&amp;A60,分仓ST!A:E,5,0)</f>
        <v>2</v>
      </c>
      <c r="H60" t="str">
        <f>_xlfn.XLOOKUP(E60,预约送货单!F:F,预约送货单!E:E)</f>
        <v>正品</v>
      </c>
      <c r="J60" t="str">
        <f>VLOOKUP(E60,预约送货单!F:N,9,0)</f>
        <v>2024-04-19</v>
      </c>
      <c r="K60" t="str">
        <f t="shared" si="3"/>
        <v>广州</v>
      </c>
    </row>
    <row r="61" spans="1:11">
      <c r="A61" t="s">
        <v>70</v>
      </c>
      <c r="B61" s="5" t="s">
        <v>66</v>
      </c>
      <c r="C61" t="str">
        <f>_xlfn.XLOOKUP(E61,预约送货单!F:F,预约送货单!D:D)</f>
        <v>RY20240419070</v>
      </c>
      <c r="D61" t="s">
        <v>36</v>
      </c>
      <c r="E61" t="str">
        <f>_xlfn.XLOOKUP(F61,预约送货单!Z:Z,预约送货单!F:F)</f>
        <v>CW502IR0263</v>
      </c>
      <c r="F61" t="str">
        <f t="shared" si="2"/>
        <v>CW502IR0263B0S</v>
      </c>
      <c r="G61">
        <f>VLOOKUP(D61&amp;B61&amp;A61,分仓ST!A:E,5,0)</f>
        <v>3</v>
      </c>
      <c r="H61" t="str">
        <f>_xlfn.XLOOKUP(E61,预约送货单!F:F,预约送货单!E:E)</f>
        <v>正品</v>
      </c>
      <c r="J61" t="str">
        <f>VLOOKUP(E61,预约送货单!F:N,9,0)</f>
        <v>2024-04-19</v>
      </c>
      <c r="K61" t="str">
        <f t="shared" si="3"/>
        <v>广州</v>
      </c>
    </row>
    <row r="62" hidden="1" spans="1:11">
      <c r="A62" t="s">
        <v>70</v>
      </c>
      <c r="B62" s="5" t="s">
        <v>67</v>
      </c>
      <c r="C62" t="str">
        <f>_xlfn.XLOOKUP(E62,预约送货单!F:F,预约送货单!D:D)</f>
        <v>RY20240419070</v>
      </c>
      <c r="D62" t="s">
        <v>36</v>
      </c>
      <c r="E62" t="str">
        <f>_xlfn.XLOOKUP(F62,预约送货单!Z:Z,预约送货单!F:F)</f>
        <v>CW502IR0263</v>
      </c>
      <c r="F62" t="str">
        <f t="shared" si="2"/>
        <v>CW502IR0263B0XL</v>
      </c>
      <c r="G62">
        <f>VLOOKUP(D62&amp;B62&amp;A62,分仓ST!A:E,5,0)</f>
        <v>0</v>
      </c>
      <c r="H62" t="str">
        <f>_xlfn.XLOOKUP(E62,预约送货单!F:F,预约送货单!E:E)</f>
        <v>正品</v>
      </c>
      <c r="J62" t="str">
        <f>VLOOKUP(E62,预约送货单!F:N,9,0)</f>
        <v>2024-04-19</v>
      </c>
      <c r="K62" t="str">
        <f t="shared" si="3"/>
        <v>广州</v>
      </c>
    </row>
    <row r="63" hidden="1" spans="1:11">
      <c r="A63" t="s">
        <v>70</v>
      </c>
      <c r="B63" s="5" t="s">
        <v>68</v>
      </c>
      <c r="C63" t="str">
        <f>_xlfn.XLOOKUP(E63,预约送货单!F:F,预约送货单!D:D)</f>
        <v>RY20240419070</v>
      </c>
      <c r="D63" t="s">
        <v>36</v>
      </c>
      <c r="E63" t="str">
        <f>_xlfn.XLOOKUP(F63,预约送货单!Z:Z,预约送货单!F:F)</f>
        <v>CW502IR0263</v>
      </c>
      <c r="F63" t="str">
        <f t="shared" si="2"/>
        <v>CW502IR0263B0XS</v>
      </c>
      <c r="G63">
        <f>VLOOKUP(D63&amp;B63&amp;A63,分仓ST!A:E,5,0)</f>
        <v>0</v>
      </c>
      <c r="H63" t="str">
        <f>_xlfn.XLOOKUP(E63,预约送货单!F:F,预约送货单!E:E)</f>
        <v>正品</v>
      </c>
      <c r="J63" t="str">
        <f>VLOOKUP(E63,预约送货单!F:N,9,0)</f>
        <v>2024-04-19</v>
      </c>
      <c r="K63" t="str">
        <f t="shared" si="3"/>
        <v>广州</v>
      </c>
    </row>
    <row r="64" spans="1:11">
      <c r="A64" s="42" t="s">
        <v>71</v>
      </c>
      <c r="B64" s="5" t="s">
        <v>64</v>
      </c>
      <c r="C64" t="str">
        <f>_xlfn.XLOOKUP(E64,预约送货单!F:F,预约送货单!D:D)</f>
        <v>RY20240419069</v>
      </c>
      <c r="D64" t="s">
        <v>16</v>
      </c>
      <c r="E64" t="str">
        <f>_xlfn.XLOOKUP(F64,预约送货单!Z:Z,预约送货单!F:F)</f>
        <v>CW501TS0040</v>
      </c>
      <c r="F64" t="str">
        <f t="shared" si="2"/>
        <v>CW501TS0040W0L</v>
      </c>
      <c r="G64">
        <f>VLOOKUP(D64&amp;B64&amp;A64,分仓ST!A:E,5,0)</f>
        <v>11</v>
      </c>
      <c r="H64" t="str">
        <f>_xlfn.XLOOKUP(E64,预约送货单!F:F,预约送货单!E:E)</f>
        <v>正品</v>
      </c>
      <c r="J64" t="str">
        <f>VLOOKUP(E64,预约送货单!F:N,9,0)</f>
        <v>2024-04-19</v>
      </c>
      <c r="K64" t="str">
        <f t="shared" si="3"/>
        <v>香港</v>
      </c>
    </row>
    <row r="65" spans="1:11">
      <c r="A65" s="42" t="s">
        <v>71</v>
      </c>
      <c r="B65" s="5" t="s">
        <v>65</v>
      </c>
      <c r="C65" t="str">
        <f>_xlfn.XLOOKUP(E65,预约送货单!F:F,预约送货单!D:D)</f>
        <v>RY20240419069</v>
      </c>
      <c r="D65" t="s">
        <v>16</v>
      </c>
      <c r="E65" t="str">
        <f>_xlfn.XLOOKUP(F65,预约送货单!Z:Z,预约送货单!F:F)</f>
        <v>CW501TS0040</v>
      </c>
      <c r="F65" t="str">
        <f t="shared" si="2"/>
        <v>CW501TS0040W0M</v>
      </c>
      <c r="G65">
        <f>VLOOKUP(D65&amp;B65&amp;A65,分仓ST!A:E,5,0)</f>
        <v>55</v>
      </c>
      <c r="H65" t="str">
        <f>_xlfn.XLOOKUP(E65,预约送货单!F:F,预约送货单!E:E)</f>
        <v>正品</v>
      </c>
      <c r="J65" t="str">
        <f>VLOOKUP(E65,预约送货单!F:N,9,0)</f>
        <v>2024-04-19</v>
      </c>
      <c r="K65" t="str">
        <f t="shared" si="3"/>
        <v>香港</v>
      </c>
    </row>
    <row r="66" spans="1:11">
      <c r="A66" s="42" t="s">
        <v>71</v>
      </c>
      <c r="B66" s="5" t="s">
        <v>66</v>
      </c>
      <c r="C66" t="str">
        <f>_xlfn.XLOOKUP(E66,预约送货单!F:F,预约送货单!D:D)</f>
        <v>RY20240419069</v>
      </c>
      <c r="D66" t="s">
        <v>16</v>
      </c>
      <c r="E66" t="str">
        <f>_xlfn.XLOOKUP(F66,预约送货单!Z:Z,预约送货单!F:F)</f>
        <v>CW501TS0040</v>
      </c>
      <c r="F66" t="str">
        <f t="shared" si="2"/>
        <v>CW501TS0040W0S</v>
      </c>
      <c r="G66">
        <f>VLOOKUP(D66&amp;B66&amp;A66,分仓ST!A:E,5,0)</f>
        <v>67</v>
      </c>
      <c r="H66" t="str">
        <f>_xlfn.XLOOKUP(E66,预约送货单!F:F,预约送货单!E:E)</f>
        <v>正品</v>
      </c>
      <c r="J66" t="str">
        <f>VLOOKUP(E66,预约送货单!F:N,9,0)</f>
        <v>2024-04-19</v>
      </c>
      <c r="K66" t="str">
        <f t="shared" si="3"/>
        <v>香港</v>
      </c>
    </row>
    <row r="67" spans="1:11">
      <c r="A67" t="s">
        <v>71</v>
      </c>
      <c r="B67" s="5" t="s">
        <v>68</v>
      </c>
      <c r="C67" t="str">
        <f>_xlfn.XLOOKUP(E67,预约送货单!F:F,预约送货单!D:D)</f>
        <v>RY20240419069</v>
      </c>
      <c r="D67" t="s">
        <v>16</v>
      </c>
      <c r="E67" t="str">
        <f>_xlfn.XLOOKUP(F67,预约送货单!Z:Z,预约送货单!F:F)</f>
        <v>CW501TS0040</v>
      </c>
      <c r="F67" t="str">
        <f t="shared" si="2"/>
        <v>CW501TS0040W0XS</v>
      </c>
      <c r="G67">
        <f>VLOOKUP(D67&amp;B67&amp;A67,分仓ST!A:E,5,0)</f>
        <v>10</v>
      </c>
      <c r="H67" t="str">
        <f>_xlfn.XLOOKUP(E67,预约送货单!F:F,预约送货单!E:E)</f>
        <v>正品</v>
      </c>
      <c r="J67" t="str">
        <f>VLOOKUP(E67,预约送货单!F:N,9,0)</f>
        <v>2024-04-19</v>
      </c>
      <c r="K67" t="str">
        <f t="shared" si="3"/>
        <v>香港</v>
      </c>
    </row>
    <row r="68" hidden="1" spans="1:11">
      <c r="A68" s="42" t="s">
        <v>71</v>
      </c>
      <c r="B68" s="5" t="s">
        <v>64</v>
      </c>
      <c r="C68" t="str">
        <f>_xlfn.XLOOKUP(E68,预约送货单!F:F,预约送货单!D:D)</f>
        <v>RY20240419069</v>
      </c>
      <c r="D68" t="s">
        <v>30</v>
      </c>
      <c r="E68" t="str">
        <f>_xlfn.XLOOKUP(F68,预约送货单!Z:Z,预约送货单!F:F)</f>
        <v>CW501TS0040</v>
      </c>
      <c r="F68" t="str">
        <f t="shared" si="2"/>
        <v>CW501TS0040W0L</v>
      </c>
      <c r="G68">
        <f>VLOOKUP(D68&amp;B68&amp;A68,分仓ST!A:E,5,0)</f>
        <v>0</v>
      </c>
      <c r="H68" t="str">
        <f>_xlfn.XLOOKUP(E68,预约送货单!F:F,预约送货单!E:E)</f>
        <v>正品</v>
      </c>
      <c r="J68" t="str">
        <f>VLOOKUP(E68,预约送货单!F:N,9,0)</f>
        <v>2024-04-19</v>
      </c>
      <c r="K68" t="str">
        <f t="shared" si="3"/>
        <v>广州</v>
      </c>
    </row>
    <row r="69" hidden="1" spans="1:11">
      <c r="A69" s="42" t="s">
        <v>71</v>
      </c>
      <c r="B69" s="5" t="s">
        <v>65</v>
      </c>
      <c r="C69" t="str">
        <f>_xlfn.XLOOKUP(E69,预约送货单!F:F,预约送货单!D:D)</f>
        <v>RY20240419069</v>
      </c>
      <c r="D69" t="s">
        <v>30</v>
      </c>
      <c r="E69" t="str">
        <f>_xlfn.XLOOKUP(F69,预约送货单!Z:Z,预约送货单!F:F)</f>
        <v>CW501TS0040</v>
      </c>
      <c r="F69" t="str">
        <f t="shared" si="2"/>
        <v>CW501TS0040W0M</v>
      </c>
      <c r="G69">
        <f>VLOOKUP(D69&amp;B69&amp;A69,分仓ST!A:E,5,0)</f>
        <v>0</v>
      </c>
      <c r="H69" t="str">
        <f>_xlfn.XLOOKUP(E69,预约送货单!F:F,预约送货单!E:E)</f>
        <v>正品</v>
      </c>
      <c r="J69" t="str">
        <f>VLOOKUP(E69,预约送货单!F:N,9,0)</f>
        <v>2024-04-19</v>
      </c>
      <c r="K69" t="str">
        <f t="shared" si="3"/>
        <v>广州</v>
      </c>
    </row>
    <row r="70" spans="1:11">
      <c r="A70" s="42" t="s">
        <v>71</v>
      </c>
      <c r="B70" s="5" t="s">
        <v>66</v>
      </c>
      <c r="C70" t="str">
        <f>_xlfn.XLOOKUP(E70,预约送货单!F:F,预约送货单!D:D)</f>
        <v>RY20240419069</v>
      </c>
      <c r="D70" t="s">
        <v>30</v>
      </c>
      <c r="E70" t="str">
        <f>_xlfn.XLOOKUP(F70,预约送货单!Z:Z,预约送货单!F:F)</f>
        <v>CW501TS0040</v>
      </c>
      <c r="F70" t="str">
        <f t="shared" si="2"/>
        <v>CW501TS0040W0S</v>
      </c>
      <c r="G70">
        <f>VLOOKUP(D70&amp;B70&amp;A70,分仓ST!A:E,5,0)</f>
        <v>1</v>
      </c>
      <c r="H70" t="str">
        <f>_xlfn.XLOOKUP(E70,预约送货单!F:F,预约送货单!E:E)</f>
        <v>正品</v>
      </c>
      <c r="J70" t="str">
        <f>VLOOKUP(E70,预约送货单!F:N,9,0)</f>
        <v>2024-04-19</v>
      </c>
      <c r="K70" t="str">
        <f t="shared" si="3"/>
        <v>广州</v>
      </c>
    </row>
    <row r="71" hidden="1" spans="1:11">
      <c r="A71" t="s">
        <v>71</v>
      </c>
      <c r="B71" s="5" t="s">
        <v>68</v>
      </c>
      <c r="C71" t="str">
        <f>_xlfn.XLOOKUP(E71,预约送货单!F:F,预约送货单!D:D)</f>
        <v>RY20240419069</v>
      </c>
      <c r="D71" t="s">
        <v>30</v>
      </c>
      <c r="E71" t="str">
        <f>_xlfn.XLOOKUP(F71,预约送货单!Z:Z,预约送货单!F:F)</f>
        <v>CW501TS0040</v>
      </c>
      <c r="F71" t="str">
        <f t="shared" si="2"/>
        <v>CW501TS0040W0XS</v>
      </c>
      <c r="G71">
        <f>VLOOKUP(D71&amp;B71&amp;A71,分仓ST!A:E,5,0)</f>
        <v>0</v>
      </c>
      <c r="H71" t="str">
        <f>_xlfn.XLOOKUP(E71,预约送货单!F:F,预约送货单!E:E)</f>
        <v>正品</v>
      </c>
      <c r="J71" t="str">
        <f>VLOOKUP(E71,预约送货单!F:N,9,0)</f>
        <v>2024-04-19</v>
      </c>
      <c r="K71" t="str">
        <f t="shared" si="3"/>
        <v>广州</v>
      </c>
    </row>
    <row r="72" spans="1:11">
      <c r="A72" t="s">
        <v>72</v>
      </c>
      <c r="B72" s="5" t="s">
        <v>64</v>
      </c>
      <c r="C72" t="str">
        <f>_xlfn.XLOOKUP(E72,预约送货单!F:F,预约送货单!D:D)</f>
        <v>RY20240420001</v>
      </c>
      <c r="D72" t="s">
        <v>16</v>
      </c>
      <c r="E72" t="str">
        <f>_xlfn.XLOOKUP(F72,预约送货单!Z:Z,预约送货单!F:F)</f>
        <v>CCW22-A2D240</v>
      </c>
      <c r="F72" t="str">
        <f t="shared" si="2"/>
        <v>CCW22-A2D240-PINKL</v>
      </c>
      <c r="G72">
        <f>VLOOKUP(D72&amp;B72&amp;A72,分仓ST!A:E,5,0)</f>
        <v>21</v>
      </c>
      <c r="H72" t="str">
        <f>_xlfn.XLOOKUP(E72,预约送货单!F:F,预约送货单!E:E)</f>
        <v>正品</v>
      </c>
      <c r="J72" t="str">
        <f>VLOOKUP(E72,预约送货单!F:N,9,0)</f>
        <v>2024-04-20</v>
      </c>
      <c r="K72" t="str">
        <f t="shared" si="3"/>
        <v>香港</v>
      </c>
    </row>
    <row r="73" spans="1:11">
      <c r="A73" t="s">
        <v>72</v>
      </c>
      <c r="B73" s="5" t="s">
        <v>65</v>
      </c>
      <c r="C73" t="str">
        <f>_xlfn.XLOOKUP(E73,预约送货单!F:F,预约送货单!D:D)</f>
        <v>RY20240420001</v>
      </c>
      <c r="D73" t="s">
        <v>16</v>
      </c>
      <c r="E73" t="str">
        <f>_xlfn.XLOOKUP(F73,预约送货单!Z:Z,预约送货单!F:F)</f>
        <v>CCW22-A2D240</v>
      </c>
      <c r="F73" t="str">
        <f t="shared" si="2"/>
        <v>CCW22-A2D240-PINKM</v>
      </c>
      <c r="G73">
        <f>VLOOKUP(D73&amp;B73&amp;A73,分仓ST!A:E,5,0)</f>
        <v>55</v>
      </c>
      <c r="H73" t="str">
        <f>_xlfn.XLOOKUP(E73,预约送货单!F:F,预约送货单!E:E)</f>
        <v>正品</v>
      </c>
      <c r="J73" t="str">
        <f>VLOOKUP(E73,预约送货单!F:N,9,0)</f>
        <v>2024-04-20</v>
      </c>
      <c r="K73" t="str">
        <f t="shared" si="3"/>
        <v>香港</v>
      </c>
    </row>
    <row r="74" spans="1:11">
      <c r="A74" t="s">
        <v>72</v>
      </c>
      <c r="B74" s="5" t="s">
        <v>66</v>
      </c>
      <c r="C74" t="str">
        <f>_xlfn.XLOOKUP(E74,预约送货单!F:F,预约送货单!D:D)</f>
        <v>RY20240420001</v>
      </c>
      <c r="D74" t="s">
        <v>16</v>
      </c>
      <c r="E74" t="str">
        <f>_xlfn.XLOOKUP(F74,预约送货单!Z:Z,预约送货单!F:F)</f>
        <v>CCW22-A2D240</v>
      </c>
      <c r="F74" t="str">
        <f t="shared" si="2"/>
        <v>CCW22-A2D240-PINKS</v>
      </c>
      <c r="G74">
        <f>VLOOKUP(D74&amp;B74&amp;A74,分仓ST!A:E,5,0)</f>
        <v>39</v>
      </c>
      <c r="H74" t="str">
        <f>_xlfn.XLOOKUP(E74,预约送货单!F:F,预约送货单!E:E)</f>
        <v>正品</v>
      </c>
      <c r="J74" t="str">
        <f>VLOOKUP(E74,预约送货单!F:N,9,0)</f>
        <v>2024-04-20</v>
      </c>
      <c r="K74" t="str">
        <f t="shared" si="3"/>
        <v>香港</v>
      </c>
    </row>
    <row r="75" spans="1:11">
      <c r="A75" t="s">
        <v>72</v>
      </c>
      <c r="B75" s="5" t="s">
        <v>67</v>
      </c>
      <c r="C75" t="str">
        <f>_xlfn.XLOOKUP(E75,预约送货单!F:F,预约送货单!D:D)</f>
        <v>RY20240420001</v>
      </c>
      <c r="D75" t="s">
        <v>16</v>
      </c>
      <c r="E75" t="str">
        <f>_xlfn.XLOOKUP(F75,预约送货单!Z:Z,预约送货单!F:F)</f>
        <v>CCW22-A2D240</v>
      </c>
      <c r="F75" t="str">
        <f t="shared" si="2"/>
        <v>CCW22-A2D240-PINKXL</v>
      </c>
      <c r="G75">
        <f>VLOOKUP(D75&amp;B75&amp;A75,分仓ST!A:E,5,0)</f>
        <v>7</v>
      </c>
      <c r="H75" t="str">
        <f>_xlfn.XLOOKUP(E75,预约送货单!F:F,预约送货单!E:E)</f>
        <v>正品</v>
      </c>
      <c r="J75" t="str">
        <f>VLOOKUP(E75,预约送货单!F:N,9,0)</f>
        <v>2024-04-20</v>
      </c>
      <c r="K75" t="str">
        <f t="shared" si="3"/>
        <v>香港</v>
      </c>
    </row>
    <row r="76" spans="1:11">
      <c r="A76" t="s">
        <v>72</v>
      </c>
      <c r="B76" s="5" t="s">
        <v>64</v>
      </c>
      <c r="C76" t="str">
        <f>_xlfn.XLOOKUP(E76,预约送货单!F:F,预约送货单!D:D)</f>
        <v>RY20240420001</v>
      </c>
      <c r="D76" t="s">
        <v>36</v>
      </c>
      <c r="E76" t="str">
        <f>_xlfn.XLOOKUP(F76,预约送货单!Z:Z,预约送货单!F:F)</f>
        <v>CCW22-A2D240</v>
      </c>
      <c r="F76" t="str">
        <f t="shared" si="2"/>
        <v>CCW22-A2D240-PINKL</v>
      </c>
      <c r="G76">
        <f>VLOOKUP(D76&amp;B76&amp;A76,分仓ST!A:E,5,0)</f>
        <v>6</v>
      </c>
      <c r="H76" t="str">
        <f>_xlfn.XLOOKUP(E76,预约送货单!F:F,预约送货单!E:E)</f>
        <v>正品</v>
      </c>
      <c r="J76" t="str">
        <f>VLOOKUP(E76,预约送货单!F:N,9,0)</f>
        <v>2024-04-20</v>
      </c>
      <c r="K76" t="str">
        <f t="shared" si="3"/>
        <v>广州</v>
      </c>
    </row>
    <row r="77" spans="1:11">
      <c r="A77" t="s">
        <v>72</v>
      </c>
      <c r="B77" s="5" t="s">
        <v>65</v>
      </c>
      <c r="C77" t="str">
        <f>_xlfn.XLOOKUP(E77,预约送货单!F:F,预约送货单!D:D)</f>
        <v>RY20240420001</v>
      </c>
      <c r="D77" t="s">
        <v>36</v>
      </c>
      <c r="E77" t="str">
        <f>_xlfn.XLOOKUP(F77,预约送货单!Z:Z,预约送货单!F:F)</f>
        <v>CCW22-A2D240</v>
      </c>
      <c r="F77" t="str">
        <f t="shared" si="2"/>
        <v>CCW22-A2D240-PINKM</v>
      </c>
      <c r="G77">
        <f>VLOOKUP(D77&amp;B77&amp;A77,分仓ST!A:E,5,0)</f>
        <v>20</v>
      </c>
      <c r="H77" t="str">
        <f>_xlfn.XLOOKUP(E77,预约送货单!F:F,预约送货单!E:E)</f>
        <v>正品</v>
      </c>
      <c r="J77" t="str">
        <f>VLOOKUP(E77,预约送货单!F:N,9,0)</f>
        <v>2024-04-20</v>
      </c>
      <c r="K77" t="str">
        <f t="shared" si="3"/>
        <v>广州</v>
      </c>
    </row>
    <row r="78" spans="1:11">
      <c r="A78" t="s">
        <v>72</v>
      </c>
      <c r="B78" s="5" t="s">
        <v>66</v>
      </c>
      <c r="C78" t="str">
        <f>_xlfn.XLOOKUP(E78,预约送货单!F:F,预约送货单!D:D)</f>
        <v>RY20240420001</v>
      </c>
      <c r="D78" t="s">
        <v>36</v>
      </c>
      <c r="E78" t="str">
        <f>_xlfn.XLOOKUP(F78,预约送货单!Z:Z,预约送货单!F:F)</f>
        <v>CCW22-A2D240</v>
      </c>
      <c r="F78" t="str">
        <f t="shared" si="2"/>
        <v>CCW22-A2D240-PINKS</v>
      </c>
      <c r="G78">
        <f>VLOOKUP(D78&amp;B78&amp;A78,分仓ST!A:E,5,0)</f>
        <v>12</v>
      </c>
      <c r="H78" t="str">
        <f>_xlfn.XLOOKUP(E78,预约送货单!F:F,预约送货单!E:E)</f>
        <v>正品</v>
      </c>
      <c r="J78" t="str">
        <f>VLOOKUP(E78,预约送货单!F:N,9,0)</f>
        <v>2024-04-20</v>
      </c>
      <c r="K78" t="str">
        <f t="shared" si="3"/>
        <v>广州</v>
      </c>
    </row>
    <row r="79" spans="1:11">
      <c r="A79" t="s">
        <v>72</v>
      </c>
      <c r="B79" s="5" t="s">
        <v>67</v>
      </c>
      <c r="C79" t="str">
        <f>_xlfn.XLOOKUP(E79,预约送货单!F:F,预约送货单!D:D)</f>
        <v>RY20240420001</v>
      </c>
      <c r="D79" t="s">
        <v>36</v>
      </c>
      <c r="E79" t="str">
        <f>_xlfn.XLOOKUP(F79,预约送货单!Z:Z,预约送货单!F:F)</f>
        <v>CCW22-A2D240</v>
      </c>
      <c r="F79" t="str">
        <f t="shared" si="2"/>
        <v>CCW22-A2D240-PINKXL</v>
      </c>
      <c r="G79">
        <f>VLOOKUP(D79&amp;B79&amp;A79,分仓ST!A:E,5,0)</f>
        <v>2</v>
      </c>
      <c r="H79" t="str">
        <f>_xlfn.XLOOKUP(E79,预约送货单!F:F,预约送货单!E:E)</f>
        <v>正品</v>
      </c>
      <c r="J79" t="str">
        <f>VLOOKUP(E79,预约送货单!F:N,9,0)</f>
        <v>2024-04-20</v>
      </c>
      <c r="K79" t="str">
        <f t="shared" si="3"/>
        <v>广州</v>
      </c>
    </row>
    <row r="80" spans="1:11">
      <c r="A80" t="s">
        <v>72</v>
      </c>
      <c r="B80" s="5" t="s">
        <v>64</v>
      </c>
      <c r="C80" t="str">
        <f>_xlfn.XLOOKUP(E80,预约送货单!F:F,预约送货单!D:D)</f>
        <v>RY20240420001</v>
      </c>
      <c r="D80" t="s">
        <v>28</v>
      </c>
      <c r="E80" t="str">
        <f>_xlfn.XLOOKUP(F80,预约送货单!Z:Z,预约送货单!F:F)</f>
        <v>CCW22-A2D240</v>
      </c>
      <c r="F80" t="str">
        <f t="shared" si="2"/>
        <v>CCW22-A2D240-PINKL</v>
      </c>
      <c r="G80">
        <f>VLOOKUP(D80&amp;B80&amp;A80,分仓ST!A:E,5,0)</f>
        <v>1</v>
      </c>
      <c r="H80" t="str">
        <f>_xlfn.XLOOKUP(E80,预约送货单!F:F,预约送货单!E:E)</f>
        <v>正品</v>
      </c>
      <c r="J80" t="str">
        <f>VLOOKUP(E80,预约送货单!F:N,9,0)</f>
        <v>2024-04-20</v>
      </c>
      <c r="K80" t="str">
        <f t="shared" si="3"/>
        <v>武汉</v>
      </c>
    </row>
    <row r="81" spans="1:11">
      <c r="A81" t="s">
        <v>72</v>
      </c>
      <c r="B81" s="5" t="s">
        <v>65</v>
      </c>
      <c r="C81" t="str">
        <f>_xlfn.XLOOKUP(E81,预约送货单!F:F,预约送货单!D:D)</f>
        <v>RY20240420001</v>
      </c>
      <c r="D81" t="s">
        <v>28</v>
      </c>
      <c r="E81" t="str">
        <f>_xlfn.XLOOKUP(F81,预约送货单!Z:Z,预约送货单!F:F)</f>
        <v>CCW22-A2D240</v>
      </c>
      <c r="F81" t="str">
        <f t="shared" si="2"/>
        <v>CCW22-A2D240-PINKM</v>
      </c>
      <c r="G81">
        <f>VLOOKUP(D81&amp;B81&amp;A81,分仓ST!A:E,5,0)</f>
        <v>2</v>
      </c>
      <c r="H81" t="str">
        <f>_xlfn.XLOOKUP(E81,预约送货单!F:F,预约送货单!E:E)</f>
        <v>正品</v>
      </c>
      <c r="J81" t="str">
        <f>VLOOKUP(E81,预约送货单!F:N,9,0)</f>
        <v>2024-04-20</v>
      </c>
      <c r="K81" t="str">
        <f t="shared" si="3"/>
        <v>武汉</v>
      </c>
    </row>
    <row r="82" spans="1:11">
      <c r="A82" t="s">
        <v>72</v>
      </c>
      <c r="B82" s="5" t="s">
        <v>66</v>
      </c>
      <c r="C82" t="str">
        <f>_xlfn.XLOOKUP(E82,预约送货单!F:F,预约送货单!D:D)</f>
        <v>RY20240420001</v>
      </c>
      <c r="D82" t="s">
        <v>28</v>
      </c>
      <c r="E82" t="str">
        <f>_xlfn.XLOOKUP(F82,预约送货单!Z:Z,预约送货单!F:F)</f>
        <v>CCW22-A2D240</v>
      </c>
      <c r="F82" t="str">
        <f t="shared" si="2"/>
        <v>CCW22-A2D240-PINKS</v>
      </c>
      <c r="G82">
        <f>VLOOKUP(D82&amp;B82&amp;A82,分仓ST!A:E,5,0)</f>
        <v>2</v>
      </c>
      <c r="H82" t="str">
        <f>_xlfn.XLOOKUP(E82,预约送货单!F:F,预约送货单!E:E)</f>
        <v>正品</v>
      </c>
      <c r="J82" t="str">
        <f>VLOOKUP(E82,预约送货单!F:N,9,0)</f>
        <v>2024-04-20</v>
      </c>
      <c r="K82" t="str">
        <f t="shared" si="3"/>
        <v>武汉</v>
      </c>
    </row>
    <row r="83" spans="1:11">
      <c r="A83" t="s">
        <v>72</v>
      </c>
      <c r="B83" s="5" t="s">
        <v>67</v>
      </c>
      <c r="C83" t="str">
        <f>_xlfn.XLOOKUP(E83,预约送货单!F:F,预约送货单!D:D)</f>
        <v>RY20240420001</v>
      </c>
      <c r="D83" t="s">
        <v>28</v>
      </c>
      <c r="E83" t="str">
        <f>_xlfn.XLOOKUP(F83,预约送货单!Z:Z,预约送货单!F:F)</f>
        <v>CCW22-A2D240</v>
      </c>
      <c r="F83" t="str">
        <f t="shared" ref="F83:F146" si="4">A83&amp;B83</f>
        <v>CCW22-A2D240-PINKXL</v>
      </c>
      <c r="G83">
        <f>VLOOKUP(D83&amp;B83&amp;A83,分仓ST!A:E,5,0)</f>
        <v>1</v>
      </c>
      <c r="H83" t="str">
        <f>_xlfn.XLOOKUP(E83,预约送货单!F:F,预约送货单!E:E)</f>
        <v>正品</v>
      </c>
      <c r="J83" t="str">
        <f>VLOOKUP(E83,预约送货单!F:N,9,0)</f>
        <v>2024-04-20</v>
      </c>
      <c r="K83" t="str">
        <f t="shared" ref="K83:K146" si="5">IF(D83="香港仓","香港",IF(D83="武汉仓","武汉","广州"))</f>
        <v>武汉</v>
      </c>
    </row>
    <row r="84" hidden="1" spans="1:11">
      <c r="A84" t="s">
        <v>72</v>
      </c>
      <c r="B84" s="5" t="s">
        <v>64</v>
      </c>
      <c r="C84" t="str">
        <f>_xlfn.XLOOKUP(E84,预约送货单!F:F,预约送货单!D:D)</f>
        <v>RY20240420001</v>
      </c>
      <c r="D84" t="s">
        <v>30</v>
      </c>
      <c r="E84" t="str">
        <f>_xlfn.XLOOKUP(F84,预约送货单!Z:Z,预约送货单!F:F)</f>
        <v>CCW22-A2D240</v>
      </c>
      <c r="F84" t="str">
        <f t="shared" si="4"/>
        <v>CCW22-A2D240-PINKL</v>
      </c>
      <c r="G84">
        <f>VLOOKUP(D84&amp;B84&amp;A84,分仓ST!A:E,5,0)</f>
        <v>0</v>
      </c>
      <c r="H84" t="str">
        <f>_xlfn.XLOOKUP(E84,预约送货单!F:F,预约送货单!E:E)</f>
        <v>正品</v>
      </c>
      <c r="J84" t="str">
        <f>VLOOKUP(E84,预约送货单!F:N,9,0)</f>
        <v>2024-04-20</v>
      </c>
      <c r="K84" t="str">
        <f t="shared" si="5"/>
        <v>广州</v>
      </c>
    </row>
    <row r="85" hidden="1" spans="1:11">
      <c r="A85" t="s">
        <v>72</v>
      </c>
      <c r="B85" s="5" t="s">
        <v>65</v>
      </c>
      <c r="C85" t="str">
        <f>_xlfn.XLOOKUP(E85,预约送货单!F:F,预约送货单!D:D)</f>
        <v>RY20240420001</v>
      </c>
      <c r="D85" t="s">
        <v>30</v>
      </c>
      <c r="E85" t="str">
        <f>_xlfn.XLOOKUP(F85,预约送货单!Z:Z,预约送货单!F:F)</f>
        <v>CCW22-A2D240</v>
      </c>
      <c r="F85" t="str">
        <f t="shared" si="4"/>
        <v>CCW22-A2D240-PINKM</v>
      </c>
      <c r="G85">
        <f>VLOOKUP(D85&amp;B85&amp;A85,分仓ST!A:E,5,0)</f>
        <v>0</v>
      </c>
      <c r="H85" t="str">
        <f>_xlfn.XLOOKUP(E85,预约送货单!F:F,预约送货单!E:E)</f>
        <v>正品</v>
      </c>
      <c r="J85" t="str">
        <f>VLOOKUP(E85,预约送货单!F:N,9,0)</f>
        <v>2024-04-20</v>
      </c>
      <c r="K85" t="str">
        <f t="shared" si="5"/>
        <v>广州</v>
      </c>
    </row>
    <row r="86" spans="1:11">
      <c r="A86" t="s">
        <v>72</v>
      </c>
      <c r="B86" s="5" t="s">
        <v>66</v>
      </c>
      <c r="C86" t="str">
        <f>_xlfn.XLOOKUP(E86,预约送货单!F:F,预约送货单!D:D)</f>
        <v>RY20240420001</v>
      </c>
      <c r="D86" t="s">
        <v>30</v>
      </c>
      <c r="E86" t="str">
        <f>_xlfn.XLOOKUP(F86,预约送货单!Z:Z,预约送货单!F:F)</f>
        <v>CCW22-A2D240</v>
      </c>
      <c r="F86" t="str">
        <f t="shared" si="4"/>
        <v>CCW22-A2D240-PINKS</v>
      </c>
      <c r="G86">
        <f>VLOOKUP(D86&amp;B86&amp;A86,分仓ST!A:E,5,0)</f>
        <v>1</v>
      </c>
      <c r="H86" t="str">
        <f>_xlfn.XLOOKUP(E86,预约送货单!F:F,预约送货单!E:E)</f>
        <v>正品</v>
      </c>
      <c r="J86" t="str">
        <f>VLOOKUP(E86,预约送货单!F:N,9,0)</f>
        <v>2024-04-20</v>
      </c>
      <c r="K86" t="str">
        <f t="shared" si="5"/>
        <v>广州</v>
      </c>
    </row>
    <row r="87" hidden="1" spans="1:11">
      <c r="A87" t="s">
        <v>72</v>
      </c>
      <c r="B87" s="5" t="s">
        <v>67</v>
      </c>
      <c r="C87" t="str">
        <f>_xlfn.XLOOKUP(E87,预约送货单!F:F,预约送货单!D:D)</f>
        <v>RY20240420001</v>
      </c>
      <c r="D87" t="s">
        <v>30</v>
      </c>
      <c r="E87" t="str">
        <f>_xlfn.XLOOKUP(F87,预约送货单!Z:Z,预约送货单!F:F)</f>
        <v>CCW22-A2D240</v>
      </c>
      <c r="F87" t="str">
        <f t="shared" si="4"/>
        <v>CCW22-A2D240-PINKXL</v>
      </c>
      <c r="G87">
        <f>VLOOKUP(D87&amp;B87&amp;A87,分仓ST!A:E,5,0)</f>
        <v>0</v>
      </c>
      <c r="H87" t="str">
        <f>_xlfn.XLOOKUP(E87,预约送货单!F:F,预约送货单!E:E)</f>
        <v>正品</v>
      </c>
      <c r="J87" t="str">
        <f>VLOOKUP(E87,预约送货单!F:N,9,0)</f>
        <v>2024-04-20</v>
      </c>
      <c r="K87" t="str">
        <f t="shared" si="5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4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5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4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5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4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5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4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5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4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5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4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5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4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5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4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5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4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5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4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5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4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5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4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5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4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5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4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5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4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5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4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5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4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5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4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5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4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5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4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5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4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5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4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5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4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5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4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5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4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5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4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5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4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5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4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5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4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5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4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5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4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5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4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5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4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5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4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5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4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5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4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5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4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5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4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5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4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5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4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5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ref="F147:F210" si="6">A147&amp;B147</f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ref="K147:K210" si="7">IF(D147="香港仓","香港",IF(D147="武汉仓","武汉","广州"))</f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6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7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6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7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6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7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6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7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6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7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6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7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6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7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6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7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6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7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6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7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6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7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6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7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6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7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6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7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6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7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6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7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6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7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6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7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6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7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6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7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6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7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6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7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6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7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6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7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6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7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6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7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6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7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6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7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6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7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6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7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6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7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6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7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6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7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6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7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6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7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6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7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6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7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6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7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6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7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6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7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ref="F211:F274" si="8">A211&amp;B211</f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ref="K211:K274" si="9">IF(D211="香港仓","香港",IF(D211="武汉仓","武汉","广州"))</f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8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9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8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9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8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9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8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9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8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9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8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9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8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9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8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9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8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9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8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9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8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9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8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9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8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9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8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9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8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9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8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9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8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9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8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9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8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9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8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9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8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9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8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9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8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9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8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9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8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9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8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9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8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9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8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9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8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9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8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9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8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9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8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9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8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9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8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9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8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9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8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9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8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9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8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9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8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9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8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9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ref="F275:F285" si="10">A275&amp;B275</f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ref="K275:K285" si="11">IF(D275="香港仓","香港",IF(D275="武汉仓","武汉","广州"))</f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</sheetData>
  <autoFilter ref="A3:Q285">
    <filterColumn colId="6">
      <filters>
        <filter val="10"/>
        <filter val="11"/>
        <filter val="12"/>
        <filter val="55"/>
        <filter val="20"/>
        <filter val="21"/>
        <filter val="26"/>
        <filter val="67"/>
        <filter val="37"/>
        <filter val="39"/>
        <filter val="1"/>
        <filter val="2"/>
        <filter val="3"/>
        <filter val="4"/>
        <filter val="5"/>
        <filter val="6"/>
        <filter val="7"/>
        <filter val="8"/>
        <filter val="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8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A48" sqref="AA48"/>
    </sheetView>
  </sheetViews>
  <sheetFormatPr defaultColWidth="9.23076923076923" defaultRowHeight="16.5"/>
  <cols>
    <col min="1" max="1" width="7.21538461538462" style="5" customWidth="1"/>
    <col min="2" max="2" width="7.20769230769231" style="5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4" customFormat="1" ht="14.5" spans="1:35">
      <c r="A1" s="35" t="s">
        <v>73</v>
      </c>
      <c r="B1" s="35" t="s">
        <v>74</v>
      </c>
      <c r="C1" s="34" t="s">
        <v>75</v>
      </c>
      <c r="D1" s="34" t="s">
        <v>76</v>
      </c>
      <c r="E1" s="34" t="s">
        <v>5</v>
      </c>
      <c r="F1" s="34" t="s">
        <v>77</v>
      </c>
      <c r="G1" s="34" t="s">
        <v>78</v>
      </c>
      <c r="H1" s="34" t="s">
        <v>79</v>
      </c>
      <c r="I1" s="34" t="s">
        <v>80</v>
      </c>
      <c r="J1" s="34" t="s">
        <v>6</v>
      </c>
      <c r="K1" s="34" t="s">
        <v>4</v>
      </c>
      <c r="L1" s="34" t="s">
        <v>81</v>
      </c>
      <c r="M1" s="34" t="s">
        <v>82</v>
      </c>
      <c r="N1" s="34" t="s">
        <v>7</v>
      </c>
      <c r="O1" s="34" t="s">
        <v>83</v>
      </c>
      <c r="P1" s="34" t="s">
        <v>84</v>
      </c>
      <c r="Q1" s="34" t="s">
        <v>85</v>
      </c>
      <c r="R1" s="34" t="s">
        <v>86</v>
      </c>
      <c r="S1" s="34" t="s">
        <v>87</v>
      </c>
      <c r="T1" s="34" t="s">
        <v>88</v>
      </c>
      <c r="U1" s="34" t="s">
        <v>1</v>
      </c>
      <c r="V1" s="34" t="s">
        <v>89</v>
      </c>
      <c r="W1" s="34" t="s">
        <v>90</v>
      </c>
      <c r="X1" s="34" t="s">
        <v>91</v>
      </c>
      <c r="Y1" s="34" t="s">
        <v>92</v>
      </c>
      <c r="Z1" s="34" t="s">
        <v>3</v>
      </c>
      <c r="AA1" s="34" t="s">
        <v>93</v>
      </c>
      <c r="AB1" s="34" t="s">
        <v>62</v>
      </c>
      <c r="AC1" s="34" t="s">
        <v>94</v>
      </c>
      <c r="AD1" s="34" t="s">
        <v>95</v>
      </c>
      <c r="AE1" s="34" t="s">
        <v>96</v>
      </c>
      <c r="AF1" s="34" t="s">
        <v>97</v>
      </c>
      <c r="AG1" s="34" t="s">
        <v>98</v>
      </c>
      <c r="AH1" s="34" t="s">
        <v>99</v>
      </c>
      <c r="AI1" s="34" t="s">
        <v>100</v>
      </c>
    </row>
    <row r="2" hidden="1" spans="1:35">
      <c r="A2" s="1">
        <f>SUMIFS(装箱指令单批量导入!E:E,装箱指令单批量导入!D:D,Z2,装箱指令单批量导入!A:A,D2)</f>
        <v>11</v>
      </c>
      <c r="B2" s="1">
        <f>A2-K2</f>
        <v>0</v>
      </c>
      <c r="C2" s="2" t="s">
        <v>101</v>
      </c>
      <c r="D2" s="2" t="s">
        <v>15</v>
      </c>
      <c r="E2" s="2" t="s">
        <v>19</v>
      </c>
      <c r="F2" s="2" t="s">
        <v>17</v>
      </c>
      <c r="G2" s="2" t="s">
        <v>102</v>
      </c>
      <c r="H2" s="2" t="s">
        <v>103</v>
      </c>
      <c r="I2" s="2" t="s">
        <v>104</v>
      </c>
      <c r="J2" s="2" t="s">
        <v>105</v>
      </c>
      <c r="K2" s="2">
        <v>11</v>
      </c>
      <c r="L2" s="2" t="s">
        <v>106</v>
      </c>
      <c r="M2" s="2">
        <v>0</v>
      </c>
      <c r="N2" s="2" t="s">
        <v>20</v>
      </c>
      <c r="O2" s="2" t="s">
        <v>107</v>
      </c>
      <c r="P2" s="2" t="s">
        <v>19</v>
      </c>
      <c r="Q2" s="2" t="s">
        <v>108</v>
      </c>
      <c r="R2" s="2" t="s">
        <v>108</v>
      </c>
      <c r="S2" s="2"/>
      <c r="T2" s="2"/>
      <c r="U2" s="2" t="s">
        <v>36</v>
      </c>
      <c r="V2" s="2" t="s">
        <v>109</v>
      </c>
      <c r="W2" s="2" t="s">
        <v>110</v>
      </c>
      <c r="X2" s="2"/>
      <c r="Y2" s="2"/>
      <c r="Z2" s="2" t="s">
        <v>26</v>
      </c>
      <c r="AA2" s="2" t="s">
        <v>111</v>
      </c>
      <c r="AB2" s="2" t="s">
        <v>64</v>
      </c>
      <c r="AC2" s="2"/>
      <c r="AD2" s="2" t="s">
        <v>112</v>
      </c>
      <c r="AE2" s="2" t="s">
        <v>112</v>
      </c>
      <c r="AF2" s="2" t="s">
        <v>20</v>
      </c>
      <c r="AG2" s="2">
        <v>11</v>
      </c>
      <c r="AH2" s="2"/>
      <c r="AI2" s="2" t="s">
        <v>20</v>
      </c>
    </row>
    <row r="3" hidden="1" spans="1:35">
      <c r="A3" s="1">
        <f>SUMIFS(装箱指令单批量导入!E:E,装箱指令单批量导入!D:D,Z3,装箱指令单批量导入!A:A,D3)</f>
        <v>23</v>
      </c>
      <c r="B3" s="1">
        <f>A3-K3</f>
        <v>0</v>
      </c>
      <c r="C3" s="2" t="s">
        <v>101</v>
      </c>
      <c r="D3" s="2" t="s">
        <v>15</v>
      </c>
      <c r="E3" s="2" t="s">
        <v>19</v>
      </c>
      <c r="F3" s="2" t="s">
        <v>17</v>
      </c>
      <c r="G3" s="2" t="s">
        <v>102</v>
      </c>
      <c r="H3" s="2" t="s">
        <v>103</v>
      </c>
      <c r="I3" s="2" t="s">
        <v>104</v>
      </c>
      <c r="J3" s="2" t="s">
        <v>105</v>
      </c>
      <c r="K3" s="2">
        <v>23</v>
      </c>
      <c r="L3" s="2" t="s">
        <v>113</v>
      </c>
      <c r="M3" s="2">
        <v>0</v>
      </c>
      <c r="N3" s="2" t="s">
        <v>20</v>
      </c>
      <c r="O3" s="2" t="s">
        <v>107</v>
      </c>
      <c r="P3" s="2" t="s">
        <v>19</v>
      </c>
      <c r="Q3" s="2" t="s">
        <v>108</v>
      </c>
      <c r="R3" s="2" t="s">
        <v>108</v>
      </c>
      <c r="S3" s="2"/>
      <c r="T3" s="2"/>
      <c r="U3" s="2" t="s">
        <v>36</v>
      </c>
      <c r="V3" s="2" t="s">
        <v>109</v>
      </c>
      <c r="W3" s="2" t="s">
        <v>110</v>
      </c>
      <c r="X3" s="2"/>
      <c r="Y3" s="2"/>
      <c r="Z3" s="2" t="s">
        <v>18</v>
      </c>
      <c r="AA3" s="2" t="s">
        <v>111</v>
      </c>
      <c r="AB3" s="2" t="s">
        <v>65</v>
      </c>
      <c r="AC3" s="2"/>
      <c r="AD3" s="2" t="s">
        <v>112</v>
      </c>
      <c r="AE3" s="2" t="s">
        <v>112</v>
      </c>
      <c r="AF3" s="2" t="s">
        <v>20</v>
      </c>
      <c r="AG3" s="2">
        <v>23</v>
      </c>
      <c r="AH3" s="2"/>
      <c r="AI3" s="2" t="s">
        <v>20</v>
      </c>
    </row>
    <row r="4" hidden="1" spans="1:35">
      <c r="A4" s="1">
        <f>SUMIFS(装箱指令单批量导入!E:E,装箱指令单批量导入!D:D,Z4,装箱指令单批量导入!A:A,D4)</f>
        <v>6</v>
      </c>
      <c r="B4" s="1">
        <f>A4-K4</f>
        <v>0</v>
      </c>
      <c r="C4" s="2" t="s">
        <v>101</v>
      </c>
      <c r="D4" s="2" t="s">
        <v>15</v>
      </c>
      <c r="E4" s="2" t="s">
        <v>19</v>
      </c>
      <c r="F4" s="2" t="s">
        <v>17</v>
      </c>
      <c r="G4" s="2" t="s">
        <v>102</v>
      </c>
      <c r="H4" s="2" t="s">
        <v>103</v>
      </c>
      <c r="I4" s="2" t="s">
        <v>104</v>
      </c>
      <c r="J4" s="2" t="s">
        <v>105</v>
      </c>
      <c r="K4" s="2">
        <v>6</v>
      </c>
      <c r="L4" s="2" t="s">
        <v>114</v>
      </c>
      <c r="M4" s="2">
        <v>0</v>
      </c>
      <c r="N4" s="2" t="s">
        <v>20</v>
      </c>
      <c r="O4" s="2" t="s">
        <v>107</v>
      </c>
      <c r="P4" s="2" t="s">
        <v>19</v>
      </c>
      <c r="Q4" s="2" t="s">
        <v>108</v>
      </c>
      <c r="R4" s="2" t="s">
        <v>108</v>
      </c>
      <c r="S4" s="2"/>
      <c r="T4" s="2"/>
      <c r="U4" s="2" t="s">
        <v>36</v>
      </c>
      <c r="V4" s="2" t="s">
        <v>109</v>
      </c>
      <c r="W4" s="2" t="s">
        <v>110</v>
      </c>
      <c r="X4" s="2"/>
      <c r="Y4" s="2"/>
      <c r="Z4" s="2" t="s">
        <v>22</v>
      </c>
      <c r="AA4" s="2" t="s">
        <v>111</v>
      </c>
      <c r="AB4" s="2" t="s">
        <v>66</v>
      </c>
      <c r="AC4" s="2"/>
      <c r="AD4" s="2" t="s">
        <v>112</v>
      </c>
      <c r="AE4" s="2" t="s">
        <v>112</v>
      </c>
      <c r="AF4" s="2" t="s">
        <v>20</v>
      </c>
      <c r="AG4" s="2">
        <v>6</v>
      </c>
      <c r="AH4" s="2"/>
      <c r="AI4" s="2" t="s">
        <v>20</v>
      </c>
    </row>
    <row r="5" hidden="1" spans="1:35">
      <c r="A5" s="1">
        <f>SUMIFS(装箱指令单批量导入!E:E,装箱指令单批量导入!D:D,Z5,装箱指令单批量导入!A:A,D5)</f>
        <v>4</v>
      </c>
      <c r="B5" s="1">
        <f>A5-K5</f>
        <v>0</v>
      </c>
      <c r="C5" s="2" t="s">
        <v>101</v>
      </c>
      <c r="D5" s="2" t="s">
        <v>15</v>
      </c>
      <c r="E5" s="2" t="s">
        <v>19</v>
      </c>
      <c r="F5" s="2" t="s">
        <v>17</v>
      </c>
      <c r="G5" s="2" t="s">
        <v>102</v>
      </c>
      <c r="H5" s="2" t="s">
        <v>103</v>
      </c>
      <c r="I5" s="2" t="s">
        <v>104</v>
      </c>
      <c r="J5" s="2" t="s">
        <v>105</v>
      </c>
      <c r="K5" s="2">
        <v>4</v>
      </c>
      <c r="L5" s="2" t="s">
        <v>115</v>
      </c>
      <c r="M5" s="2">
        <v>0</v>
      </c>
      <c r="N5" s="2" t="s">
        <v>20</v>
      </c>
      <c r="O5" s="2" t="s">
        <v>107</v>
      </c>
      <c r="P5" s="2" t="s">
        <v>19</v>
      </c>
      <c r="Q5" s="2" t="s">
        <v>108</v>
      </c>
      <c r="R5" s="2" t="s">
        <v>108</v>
      </c>
      <c r="S5" s="2"/>
      <c r="T5" s="2"/>
      <c r="U5" s="2" t="s">
        <v>36</v>
      </c>
      <c r="V5" s="2" t="s">
        <v>109</v>
      </c>
      <c r="W5" s="2" t="s">
        <v>110</v>
      </c>
      <c r="X5" s="2"/>
      <c r="Y5" s="2"/>
      <c r="Z5" s="2" t="s">
        <v>23</v>
      </c>
      <c r="AA5" s="2" t="s">
        <v>111</v>
      </c>
      <c r="AB5" s="2" t="s">
        <v>67</v>
      </c>
      <c r="AC5" s="2"/>
      <c r="AD5" s="2" t="s">
        <v>112</v>
      </c>
      <c r="AE5" s="2" t="s">
        <v>112</v>
      </c>
      <c r="AF5" s="2" t="s">
        <v>20</v>
      </c>
      <c r="AG5" s="2">
        <v>4</v>
      </c>
      <c r="AH5" s="2"/>
      <c r="AI5" s="2" t="s">
        <v>20</v>
      </c>
    </row>
    <row r="6" hidden="1" spans="1:35">
      <c r="A6" s="1">
        <f>SUMIFS(装箱指令单批量导入!E:E,装箱指令单批量导入!D:D,Z6,装箱指令单批量导入!A:A,D6)</f>
        <v>6</v>
      </c>
      <c r="B6" s="1">
        <f>A6-K6</f>
        <v>0</v>
      </c>
      <c r="C6" s="2" t="s">
        <v>101</v>
      </c>
      <c r="D6" s="2" t="s">
        <v>15</v>
      </c>
      <c r="E6" s="2" t="s">
        <v>19</v>
      </c>
      <c r="F6" s="2" t="s">
        <v>17</v>
      </c>
      <c r="G6" s="2" t="s">
        <v>102</v>
      </c>
      <c r="H6" s="2" t="s">
        <v>103</v>
      </c>
      <c r="I6" s="2" t="s">
        <v>104</v>
      </c>
      <c r="J6" s="2" t="s">
        <v>105</v>
      </c>
      <c r="K6" s="2">
        <v>6</v>
      </c>
      <c r="L6" s="2" t="s">
        <v>114</v>
      </c>
      <c r="M6" s="2">
        <v>0</v>
      </c>
      <c r="N6" s="2" t="s">
        <v>20</v>
      </c>
      <c r="O6" s="2" t="s">
        <v>107</v>
      </c>
      <c r="P6" s="2" t="s">
        <v>19</v>
      </c>
      <c r="Q6" s="2" t="s">
        <v>108</v>
      </c>
      <c r="R6" s="2" t="s">
        <v>108</v>
      </c>
      <c r="S6" s="2"/>
      <c r="T6" s="2"/>
      <c r="U6" s="2" t="s">
        <v>36</v>
      </c>
      <c r="V6" s="2" t="s">
        <v>109</v>
      </c>
      <c r="W6" s="2" t="s">
        <v>110</v>
      </c>
      <c r="X6" s="2"/>
      <c r="Y6" s="2"/>
      <c r="Z6" s="2" t="s">
        <v>24</v>
      </c>
      <c r="AA6" s="2" t="s">
        <v>111</v>
      </c>
      <c r="AB6" s="2" t="s">
        <v>68</v>
      </c>
      <c r="AC6" s="2"/>
      <c r="AD6" s="2" t="s">
        <v>112</v>
      </c>
      <c r="AE6" s="2" t="s">
        <v>112</v>
      </c>
      <c r="AF6" s="2" t="s">
        <v>20</v>
      </c>
      <c r="AG6" s="2">
        <v>6</v>
      </c>
      <c r="AH6" s="2"/>
      <c r="AI6" s="2" t="s">
        <v>20</v>
      </c>
    </row>
    <row r="7" hidden="1" spans="1:35">
      <c r="A7" s="1">
        <f>SUMIFS(装箱指令单批量导入!E:E,装箱指令单批量导入!D:D,Z7,装箱指令单批量导入!A:A,D7)</f>
        <v>13</v>
      </c>
      <c r="B7" s="1">
        <f>A7-K7</f>
        <v>0</v>
      </c>
      <c r="C7" s="2" t="s">
        <v>101</v>
      </c>
      <c r="D7" s="2" t="s">
        <v>37</v>
      </c>
      <c r="E7" s="2" t="s">
        <v>19</v>
      </c>
      <c r="F7" s="2" t="s">
        <v>38</v>
      </c>
      <c r="G7" s="2" t="s">
        <v>116</v>
      </c>
      <c r="H7" s="2" t="s">
        <v>117</v>
      </c>
      <c r="I7" s="2" t="s">
        <v>118</v>
      </c>
      <c r="J7" s="2" t="s">
        <v>119</v>
      </c>
      <c r="K7" s="2">
        <v>13</v>
      </c>
      <c r="L7" s="2" t="s">
        <v>120</v>
      </c>
      <c r="M7" s="2">
        <v>0</v>
      </c>
      <c r="N7" s="2" t="s">
        <v>20</v>
      </c>
      <c r="O7" s="2" t="s">
        <v>107</v>
      </c>
      <c r="P7" s="2" t="s">
        <v>19</v>
      </c>
      <c r="Q7" s="2" t="s">
        <v>121</v>
      </c>
      <c r="R7" s="2" t="s">
        <v>121</v>
      </c>
      <c r="S7" s="2"/>
      <c r="T7" s="2"/>
      <c r="U7" s="2" t="s">
        <v>36</v>
      </c>
      <c r="V7" s="2" t="s">
        <v>109</v>
      </c>
      <c r="W7" s="2" t="s">
        <v>110</v>
      </c>
      <c r="X7" s="2"/>
      <c r="Y7" s="2"/>
      <c r="Z7" s="2" t="s">
        <v>39</v>
      </c>
      <c r="AA7" s="2" t="s">
        <v>111</v>
      </c>
      <c r="AB7" s="2" t="s">
        <v>64</v>
      </c>
      <c r="AC7" s="2"/>
      <c r="AD7" s="2" t="s">
        <v>122</v>
      </c>
      <c r="AE7" s="2" t="s">
        <v>122</v>
      </c>
      <c r="AF7" s="2" t="s">
        <v>20</v>
      </c>
      <c r="AG7" s="2">
        <v>13</v>
      </c>
      <c r="AH7" s="2"/>
      <c r="AI7" s="2" t="s">
        <v>20</v>
      </c>
    </row>
    <row r="8" hidden="1" spans="1:35">
      <c r="A8" s="1">
        <f>SUMIFS(装箱指令单批量导入!E:E,装箱指令单批量导入!D:D,Z8,装箱指令单批量导入!A:A,D8)</f>
        <v>29</v>
      </c>
      <c r="B8" s="1">
        <f>A8-K8</f>
        <v>0</v>
      </c>
      <c r="C8" s="2" t="s">
        <v>101</v>
      </c>
      <c r="D8" s="2" t="s">
        <v>37</v>
      </c>
      <c r="E8" s="2" t="s">
        <v>19</v>
      </c>
      <c r="F8" s="2" t="s">
        <v>38</v>
      </c>
      <c r="G8" s="2" t="s">
        <v>116</v>
      </c>
      <c r="H8" s="2" t="s">
        <v>117</v>
      </c>
      <c r="I8" s="2" t="s">
        <v>118</v>
      </c>
      <c r="J8" s="2" t="s">
        <v>119</v>
      </c>
      <c r="K8" s="2">
        <v>29</v>
      </c>
      <c r="L8" s="2" t="s">
        <v>123</v>
      </c>
      <c r="M8" s="2">
        <v>0</v>
      </c>
      <c r="N8" s="2" t="s">
        <v>20</v>
      </c>
      <c r="O8" s="2" t="s">
        <v>107</v>
      </c>
      <c r="P8" s="2" t="s">
        <v>19</v>
      </c>
      <c r="Q8" s="2" t="s">
        <v>121</v>
      </c>
      <c r="R8" s="2" t="s">
        <v>121</v>
      </c>
      <c r="S8" s="2"/>
      <c r="T8" s="2"/>
      <c r="U8" s="2" t="s">
        <v>36</v>
      </c>
      <c r="V8" s="2" t="s">
        <v>109</v>
      </c>
      <c r="W8" s="2" t="s">
        <v>110</v>
      </c>
      <c r="X8" s="2"/>
      <c r="Y8" s="2"/>
      <c r="Z8" s="2" t="s">
        <v>40</v>
      </c>
      <c r="AA8" s="2" t="s">
        <v>111</v>
      </c>
      <c r="AB8" s="2" t="s">
        <v>65</v>
      </c>
      <c r="AC8" s="2"/>
      <c r="AD8" s="2" t="s">
        <v>122</v>
      </c>
      <c r="AE8" s="2" t="s">
        <v>122</v>
      </c>
      <c r="AF8" s="2" t="s">
        <v>20</v>
      </c>
      <c r="AG8" s="2">
        <v>29</v>
      </c>
      <c r="AH8" s="2"/>
      <c r="AI8" s="2" t="s">
        <v>20</v>
      </c>
    </row>
    <row r="9" hidden="1" spans="1:35">
      <c r="A9" s="1">
        <f>SUMIFS(装箱指令单批量导入!E:E,装箱指令单批量导入!D:D,Z9,装箱指令单批量导入!A:A,D9)</f>
        <v>31</v>
      </c>
      <c r="B9" s="1">
        <f>A9-K9</f>
        <v>0</v>
      </c>
      <c r="C9" s="2" t="s">
        <v>101</v>
      </c>
      <c r="D9" s="2" t="s">
        <v>37</v>
      </c>
      <c r="E9" s="2" t="s">
        <v>19</v>
      </c>
      <c r="F9" s="2" t="s">
        <v>38</v>
      </c>
      <c r="G9" s="2" t="s">
        <v>116</v>
      </c>
      <c r="H9" s="2" t="s">
        <v>117</v>
      </c>
      <c r="I9" s="2" t="s">
        <v>118</v>
      </c>
      <c r="J9" s="2" t="s">
        <v>119</v>
      </c>
      <c r="K9" s="2">
        <v>31</v>
      </c>
      <c r="L9" s="2" t="s">
        <v>124</v>
      </c>
      <c r="M9" s="2">
        <v>0</v>
      </c>
      <c r="N9" s="2" t="s">
        <v>20</v>
      </c>
      <c r="O9" s="2" t="s">
        <v>107</v>
      </c>
      <c r="P9" s="2" t="s">
        <v>19</v>
      </c>
      <c r="Q9" s="2" t="s">
        <v>121</v>
      </c>
      <c r="R9" s="2" t="s">
        <v>121</v>
      </c>
      <c r="S9" s="2"/>
      <c r="T9" s="2"/>
      <c r="U9" s="2" t="s">
        <v>36</v>
      </c>
      <c r="V9" s="2" t="s">
        <v>109</v>
      </c>
      <c r="W9" s="2" t="s">
        <v>110</v>
      </c>
      <c r="X9" s="2"/>
      <c r="Y9" s="2"/>
      <c r="Z9" s="2" t="s">
        <v>41</v>
      </c>
      <c r="AA9" s="2" t="s">
        <v>111</v>
      </c>
      <c r="AB9" s="2" t="s">
        <v>66</v>
      </c>
      <c r="AC9" s="2"/>
      <c r="AD9" s="2" t="s">
        <v>122</v>
      </c>
      <c r="AE9" s="2" t="s">
        <v>122</v>
      </c>
      <c r="AF9" s="2" t="s">
        <v>20</v>
      </c>
      <c r="AG9" s="2">
        <v>31</v>
      </c>
      <c r="AH9" s="2"/>
      <c r="AI9" s="2" t="s">
        <v>20</v>
      </c>
    </row>
    <row r="10" hidden="1" spans="1:35">
      <c r="A10" s="1">
        <f>SUMIFS(装箱指令单批量导入!E:E,装箱指令单批量导入!D:D,Z10,装箱指令单批量导入!A:A,D10)</f>
        <v>5</v>
      </c>
      <c r="B10" s="1">
        <f>A10-K10</f>
        <v>0</v>
      </c>
      <c r="C10" s="2" t="s">
        <v>101</v>
      </c>
      <c r="D10" s="2" t="s">
        <v>37</v>
      </c>
      <c r="E10" s="2" t="s">
        <v>19</v>
      </c>
      <c r="F10" s="2" t="s">
        <v>38</v>
      </c>
      <c r="G10" s="2" t="s">
        <v>116</v>
      </c>
      <c r="H10" s="2" t="s">
        <v>117</v>
      </c>
      <c r="I10" s="2" t="s">
        <v>118</v>
      </c>
      <c r="J10" s="2" t="s">
        <v>119</v>
      </c>
      <c r="K10" s="2">
        <v>5</v>
      </c>
      <c r="L10" s="2" t="s">
        <v>125</v>
      </c>
      <c r="M10" s="2">
        <v>0</v>
      </c>
      <c r="N10" s="2" t="s">
        <v>20</v>
      </c>
      <c r="O10" s="2" t="s">
        <v>107</v>
      </c>
      <c r="P10" s="2" t="s">
        <v>19</v>
      </c>
      <c r="Q10" s="2" t="s">
        <v>121</v>
      </c>
      <c r="R10" s="2" t="s">
        <v>121</v>
      </c>
      <c r="S10" s="2"/>
      <c r="T10" s="2"/>
      <c r="U10" s="2" t="s">
        <v>36</v>
      </c>
      <c r="V10" s="2" t="s">
        <v>109</v>
      </c>
      <c r="W10" s="2" t="s">
        <v>110</v>
      </c>
      <c r="X10" s="2"/>
      <c r="Y10" s="2"/>
      <c r="Z10" s="2" t="s">
        <v>42</v>
      </c>
      <c r="AA10" s="2" t="s">
        <v>111</v>
      </c>
      <c r="AB10" s="2" t="s">
        <v>67</v>
      </c>
      <c r="AC10" s="2"/>
      <c r="AD10" s="2" t="s">
        <v>122</v>
      </c>
      <c r="AE10" s="2" t="s">
        <v>122</v>
      </c>
      <c r="AF10" s="2" t="s">
        <v>20</v>
      </c>
      <c r="AG10" s="2">
        <v>5</v>
      </c>
      <c r="AH10" s="2"/>
      <c r="AI10" s="2" t="s">
        <v>20</v>
      </c>
    </row>
    <row r="11" hidden="1" spans="1:35">
      <c r="A11" s="1">
        <f>SUMIFS(装箱指令单批量导入!E:E,装箱指令单批量导入!D:D,Z11,装箱指令单批量导入!A:A,D11)</f>
        <v>10</v>
      </c>
      <c r="B11" s="1">
        <f>A11-K11</f>
        <v>0</v>
      </c>
      <c r="C11" s="2" t="s">
        <v>101</v>
      </c>
      <c r="D11" s="2" t="s">
        <v>37</v>
      </c>
      <c r="E11" s="2" t="s">
        <v>19</v>
      </c>
      <c r="F11" s="2" t="s">
        <v>38</v>
      </c>
      <c r="G11" s="2" t="s">
        <v>116</v>
      </c>
      <c r="H11" s="2" t="s">
        <v>117</v>
      </c>
      <c r="I11" s="2" t="s">
        <v>118</v>
      </c>
      <c r="J11" s="2" t="s">
        <v>119</v>
      </c>
      <c r="K11" s="2">
        <v>10</v>
      </c>
      <c r="L11" s="2" t="s">
        <v>126</v>
      </c>
      <c r="M11" s="2">
        <v>0</v>
      </c>
      <c r="N11" s="2" t="s">
        <v>20</v>
      </c>
      <c r="O11" s="2" t="s">
        <v>107</v>
      </c>
      <c r="P11" s="2" t="s">
        <v>19</v>
      </c>
      <c r="Q11" s="2" t="s">
        <v>121</v>
      </c>
      <c r="R11" s="2" t="s">
        <v>121</v>
      </c>
      <c r="S11" s="2"/>
      <c r="T11" s="2"/>
      <c r="U11" s="2" t="s">
        <v>36</v>
      </c>
      <c r="V11" s="2" t="s">
        <v>109</v>
      </c>
      <c r="W11" s="2" t="s">
        <v>110</v>
      </c>
      <c r="X11" s="2"/>
      <c r="Y11" s="2"/>
      <c r="Z11" s="2" t="s">
        <v>43</v>
      </c>
      <c r="AA11" s="2" t="s">
        <v>111</v>
      </c>
      <c r="AB11" s="2" t="s">
        <v>68</v>
      </c>
      <c r="AC11" s="2"/>
      <c r="AD11" s="2" t="s">
        <v>122</v>
      </c>
      <c r="AE11" s="2" t="s">
        <v>122</v>
      </c>
      <c r="AF11" s="2" t="s">
        <v>20</v>
      </c>
      <c r="AG11" s="2">
        <v>10</v>
      </c>
      <c r="AH11" s="2"/>
      <c r="AI11" s="2" t="s">
        <v>20</v>
      </c>
    </row>
    <row r="12" spans="1:35">
      <c r="A12" s="1">
        <f>SUMIFS(装箱指令单批量导入!E:E,装箱指令单批量导入!D:D,Z12,装箱指令单批量导入!A:A,D12)</f>
        <v>11</v>
      </c>
      <c r="B12" s="1">
        <f>A12-K12</f>
        <v>0</v>
      </c>
      <c r="C12" s="2" t="s">
        <v>101</v>
      </c>
      <c r="D12" s="2" t="s">
        <v>44</v>
      </c>
      <c r="E12" s="2" t="s">
        <v>19</v>
      </c>
      <c r="F12" s="2" t="s">
        <v>45</v>
      </c>
      <c r="G12" s="2" t="s">
        <v>102</v>
      </c>
      <c r="H12" s="2" t="s">
        <v>117</v>
      </c>
      <c r="I12" s="2" t="s">
        <v>118</v>
      </c>
      <c r="J12" s="2" t="s">
        <v>127</v>
      </c>
      <c r="K12" s="2">
        <v>11</v>
      </c>
      <c r="L12" s="2" t="s">
        <v>128</v>
      </c>
      <c r="M12" s="2">
        <v>0</v>
      </c>
      <c r="N12" s="2" t="s">
        <v>20</v>
      </c>
      <c r="O12" s="2" t="s">
        <v>107</v>
      </c>
      <c r="P12" s="2" t="s">
        <v>19</v>
      </c>
      <c r="Q12" s="2" t="s">
        <v>129</v>
      </c>
      <c r="R12" s="2" t="s">
        <v>129</v>
      </c>
      <c r="S12" s="2"/>
      <c r="T12" s="2"/>
      <c r="U12" s="2" t="s">
        <v>36</v>
      </c>
      <c r="V12" s="2" t="s">
        <v>109</v>
      </c>
      <c r="W12" s="2" t="s">
        <v>130</v>
      </c>
      <c r="X12" s="2"/>
      <c r="Y12" s="2"/>
      <c r="Z12" s="2" t="s">
        <v>46</v>
      </c>
      <c r="AA12" s="2" t="s">
        <v>131</v>
      </c>
      <c r="AB12" s="2" t="s">
        <v>64</v>
      </c>
      <c r="AC12" s="2"/>
      <c r="AD12" s="2" t="s">
        <v>112</v>
      </c>
      <c r="AE12" s="2" t="s">
        <v>112</v>
      </c>
      <c r="AF12" s="2" t="s">
        <v>20</v>
      </c>
      <c r="AG12" s="2">
        <v>11</v>
      </c>
      <c r="AH12" s="2"/>
      <c r="AI12" s="2" t="s">
        <v>20</v>
      </c>
    </row>
    <row r="13" spans="1:35">
      <c r="A13" s="1">
        <f>SUMIFS(装箱指令单批量导入!E:E,装箱指令单批量导入!D:D,Z13,装箱指令单批量导入!A:A,D13)</f>
        <v>55</v>
      </c>
      <c r="B13" s="1">
        <f>A13-K13</f>
        <v>0</v>
      </c>
      <c r="C13" s="2" t="s">
        <v>101</v>
      </c>
      <c r="D13" s="2" t="s">
        <v>44</v>
      </c>
      <c r="E13" s="2" t="s">
        <v>19</v>
      </c>
      <c r="F13" s="2" t="s">
        <v>45</v>
      </c>
      <c r="G13" s="2" t="s">
        <v>102</v>
      </c>
      <c r="H13" s="2" t="s">
        <v>117</v>
      </c>
      <c r="I13" s="2" t="s">
        <v>118</v>
      </c>
      <c r="J13" s="2" t="s">
        <v>127</v>
      </c>
      <c r="K13" s="2">
        <v>55</v>
      </c>
      <c r="L13" s="2" t="s">
        <v>132</v>
      </c>
      <c r="M13" s="2">
        <v>0</v>
      </c>
      <c r="N13" s="2" t="s">
        <v>20</v>
      </c>
      <c r="O13" s="2" t="s">
        <v>107</v>
      </c>
      <c r="P13" s="2" t="s">
        <v>19</v>
      </c>
      <c r="Q13" s="2" t="s">
        <v>129</v>
      </c>
      <c r="R13" s="2" t="s">
        <v>129</v>
      </c>
      <c r="S13" s="2"/>
      <c r="T13" s="2"/>
      <c r="U13" s="2" t="s">
        <v>36</v>
      </c>
      <c r="V13" s="2" t="s">
        <v>109</v>
      </c>
      <c r="W13" s="2" t="s">
        <v>130</v>
      </c>
      <c r="X13" s="2"/>
      <c r="Y13" s="2"/>
      <c r="Z13" s="2" t="s">
        <v>47</v>
      </c>
      <c r="AA13" s="2" t="s">
        <v>131</v>
      </c>
      <c r="AB13" s="2" t="s">
        <v>65</v>
      </c>
      <c r="AC13" s="2"/>
      <c r="AD13" s="2" t="s">
        <v>112</v>
      </c>
      <c r="AE13" s="2" t="s">
        <v>112</v>
      </c>
      <c r="AF13" s="2" t="s">
        <v>20</v>
      </c>
      <c r="AG13" s="2">
        <v>55</v>
      </c>
      <c r="AH13" s="2"/>
      <c r="AI13" s="2" t="s">
        <v>20</v>
      </c>
    </row>
    <row r="14" spans="1:35">
      <c r="A14" s="1">
        <f>SUMIFS(装箱指令单批量导入!E:E,装箱指令单批量导入!D:D,Z14,装箱指令单批量导入!A:A,D14)</f>
        <v>68</v>
      </c>
      <c r="B14" s="1">
        <f>A14-K14</f>
        <v>0</v>
      </c>
      <c r="C14" s="2" t="s">
        <v>101</v>
      </c>
      <c r="D14" s="2" t="s">
        <v>44</v>
      </c>
      <c r="E14" s="2" t="s">
        <v>19</v>
      </c>
      <c r="F14" s="2" t="s">
        <v>45</v>
      </c>
      <c r="G14" s="2" t="s">
        <v>102</v>
      </c>
      <c r="H14" s="2" t="s">
        <v>117</v>
      </c>
      <c r="I14" s="2" t="s">
        <v>118</v>
      </c>
      <c r="J14" s="2" t="s">
        <v>127</v>
      </c>
      <c r="K14" s="2">
        <v>68</v>
      </c>
      <c r="L14" s="2" t="s">
        <v>133</v>
      </c>
      <c r="M14" s="2">
        <v>0</v>
      </c>
      <c r="N14" s="2" t="s">
        <v>20</v>
      </c>
      <c r="O14" s="2" t="s">
        <v>107</v>
      </c>
      <c r="P14" s="2" t="s">
        <v>19</v>
      </c>
      <c r="Q14" s="2" t="s">
        <v>129</v>
      </c>
      <c r="R14" s="2" t="s">
        <v>129</v>
      </c>
      <c r="S14" s="2"/>
      <c r="T14" s="2"/>
      <c r="U14" s="2" t="s">
        <v>36</v>
      </c>
      <c r="V14" s="2" t="s">
        <v>109</v>
      </c>
      <c r="W14" s="2" t="s">
        <v>130</v>
      </c>
      <c r="X14" s="2"/>
      <c r="Y14" s="2"/>
      <c r="Z14" s="2" t="s">
        <v>48</v>
      </c>
      <c r="AA14" s="2" t="s">
        <v>131</v>
      </c>
      <c r="AB14" s="2" t="s">
        <v>66</v>
      </c>
      <c r="AC14" s="2"/>
      <c r="AD14" s="2" t="s">
        <v>112</v>
      </c>
      <c r="AE14" s="2" t="s">
        <v>112</v>
      </c>
      <c r="AF14" s="2" t="s">
        <v>20</v>
      </c>
      <c r="AG14" s="2">
        <v>68</v>
      </c>
      <c r="AH14" s="2"/>
      <c r="AI14" s="2" t="s">
        <v>20</v>
      </c>
    </row>
    <row r="15" spans="1:35">
      <c r="A15" s="1">
        <f>SUMIFS(装箱指令单批量导入!E:E,装箱指令单批量导入!D:D,Z15,装箱指令单批量导入!A:A,D15)</f>
        <v>10</v>
      </c>
      <c r="B15" s="1">
        <f>A15-K15</f>
        <v>0</v>
      </c>
      <c r="C15" s="2" t="s">
        <v>101</v>
      </c>
      <c r="D15" s="2" t="s">
        <v>44</v>
      </c>
      <c r="E15" s="2" t="s">
        <v>19</v>
      </c>
      <c r="F15" s="2" t="s">
        <v>45</v>
      </c>
      <c r="G15" s="2" t="s">
        <v>102</v>
      </c>
      <c r="H15" s="2" t="s">
        <v>117</v>
      </c>
      <c r="I15" s="2" t="s">
        <v>118</v>
      </c>
      <c r="J15" s="2" t="s">
        <v>127</v>
      </c>
      <c r="K15" s="2">
        <v>10</v>
      </c>
      <c r="L15" s="2" t="s">
        <v>134</v>
      </c>
      <c r="M15" s="2">
        <v>0</v>
      </c>
      <c r="N15" s="2" t="s">
        <v>20</v>
      </c>
      <c r="O15" s="2" t="s">
        <v>107</v>
      </c>
      <c r="P15" s="2" t="s">
        <v>19</v>
      </c>
      <c r="Q15" s="2" t="s">
        <v>129</v>
      </c>
      <c r="R15" s="2" t="s">
        <v>129</v>
      </c>
      <c r="S15" s="2"/>
      <c r="T15" s="2"/>
      <c r="U15" s="2" t="s">
        <v>36</v>
      </c>
      <c r="V15" s="2" t="s">
        <v>109</v>
      </c>
      <c r="W15" s="2" t="s">
        <v>130</v>
      </c>
      <c r="X15" s="2"/>
      <c r="Y15" s="2"/>
      <c r="Z15" s="2" t="s">
        <v>49</v>
      </c>
      <c r="AA15" s="2" t="s">
        <v>131</v>
      </c>
      <c r="AB15" s="2" t="s">
        <v>68</v>
      </c>
      <c r="AC15" s="2"/>
      <c r="AD15" s="2" t="s">
        <v>112</v>
      </c>
      <c r="AE15" s="2" t="s">
        <v>112</v>
      </c>
      <c r="AF15" s="2" t="s">
        <v>20</v>
      </c>
      <c r="AG15" s="2">
        <v>10</v>
      </c>
      <c r="AH15" s="2"/>
      <c r="AI15" s="2" t="s">
        <v>20</v>
      </c>
    </row>
    <row r="16" hidden="1" spans="1:35">
      <c r="A16" s="1">
        <f>SUMIFS(装箱指令单批量导入!E:E,装箱指令单批量导入!D:D,Z16,装箱指令单批量导入!A:A,D16)</f>
        <v>20</v>
      </c>
      <c r="B16" s="1">
        <f>A16-K16</f>
        <v>0</v>
      </c>
      <c r="C16" s="2" t="s">
        <v>101</v>
      </c>
      <c r="D16" s="2" t="s">
        <v>31</v>
      </c>
      <c r="E16" s="2" t="s">
        <v>19</v>
      </c>
      <c r="F16" s="2" t="s">
        <v>32</v>
      </c>
      <c r="G16" s="2" t="s">
        <v>135</v>
      </c>
      <c r="H16" s="2" t="s">
        <v>117</v>
      </c>
      <c r="I16" s="2" t="s">
        <v>118</v>
      </c>
      <c r="J16" s="2" t="s">
        <v>136</v>
      </c>
      <c r="K16" s="2">
        <v>20</v>
      </c>
      <c r="L16" s="2" t="s">
        <v>137</v>
      </c>
      <c r="M16" s="2">
        <v>0</v>
      </c>
      <c r="N16" s="2" t="s">
        <v>20</v>
      </c>
      <c r="O16" s="2" t="s">
        <v>107</v>
      </c>
      <c r="P16" s="2" t="s">
        <v>19</v>
      </c>
      <c r="Q16" s="2" t="s">
        <v>138</v>
      </c>
      <c r="R16" s="2" t="s">
        <v>138</v>
      </c>
      <c r="S16" s="2"/>
      <c r="T16" s="2"/>
      <c r="U16" s="2" t="s">
        <v>36</v>
      </c>
      <c r="V16" s="2" t="s">
        <v>109</v>
      </c>
      <c r="W16" s="2" t="s">
        <v>139</v>
      </c>
      <c r="X16" s="2"/>
      <c r="Y16" s="2"/>
      <c r="Z16" s="2" t="s">
        <v>33</v>
      </c>
      <c r="AA16" s="2" t="s">
        <v>111</v>
      </c>
      <c r="AB16" s="2" t="s">
        <v>64</v>
      </c>
      <c r="AC16" s="2"/>
      <c r="AD16" s="2" t="s">
        <v>122</v>
      </c>
      <c r="AE16" s="2" t="s">
        <v>122</v>
      </c>
      <c r="AF16" s="2" t="s">
        <v>20</v>
      </c>
      <c r="AG16" s="2">
        <v>20</v>
      </c>
      <c r="AH16" s="2"/>
      <c r="AI16" s="2" t="s">
        <v>20</v>
      </c>
    </row>
    <row r="17" hidden="1" spans="1:35">
      <c r="A17" s="1">
        <f>SUMIFS(装箱指令单批量导入!E:E,装箱指令单批量导入!D:D,Z17,装箱指令单批量导入!A:A,D17)</f>
        <v>54</v>
      </c>
      <c r="B17" s="1">
        <f>A17-K17</f>
        <v>0</v>
      </c>
      <c r="C17" s="2" t="s">
        <v>101</v>
      </c>
      <c r="D17" s="2" t="s">
        <v>31</v>
      </c>
      <c r="E17" s="2" t="s">
        <v>19</v>
      </c>
      <c r="F17" s="2" t="s">
        <v>32</v>
      </c>
      <c r="G17" s="2" t="s">
        <v>135</v>
      </c>
      <c r="H17" s="2" t="s">
        <v>117</v>
      </c>
      <c r="I17" s="2" t="s">
        <v>118</v>
      </c>
      <c r="J17" s="2" t="s">
        <v>136</v>
      </c>
      <c r="K17" s="2">
        <v>54</v>
      </c>
      <c r="L17" s="2" t="s">
        <v>140</v>
      </c>
      <c r="M17" s="2">
        <v>0</v>
      </c>
      <c r="N17" s="2" t="s">
        <v>20</v>
      </c>
      <c r="O17" s="2" t="s">
        <v>107</v>
      </c>
      <c r="P17" s="2" t="s">
        <v>19</v>
      </c>
      <c r="Q17" s="2" t="s">
        <v>138</v>
      </c>
      <c r="R17" s="2" t="s">
        <v>138</v>
      </c>
      <c r="S17" s="2"/>
      <c r="T17" s="2"/>
      <c r="U17" s="2" t="s">
        <v>36</v>
      </c>
      <c r="V17" s="2" t="s">
        <v>109</v>
      </c>
      <c r="W17" s="2" t="s">
        <v>139</v>
      </c>
      <c r="X17" s="2"/>
      <c r="Y17" s="2"/>
      <c r="Z17" s="2" t="s">
        <v>34</v>
      </c>
      <c r="AA17" s="2" t="s">
        <v>111</v>
      </c>
      <c r="AB17" s="2" t="s">
        <v>65</v>
      </c>
      <c r="AC17" s="2"/>
      <c r="AD17" s="2" t="s">
        <v>122</v>
      </c>
      <c r="AE17" s="2" t="s">
        <v>122</v>
      </c>
      <c r="AF17" s="2" t="s">
        <v>20</v>
      </c>
      <c r="AG17" s="2">
        <v>54</v>
      </c>
      <c r="AH17" s="2"/>
      <c r="AI17" s="2" t="s">
        <v>20</v>
      </c>
    </row>
    <row r="18" hidden="1" spans="1:35">
      <c r="A18" s="1">
        <f>SUMIFS(装箱指令单批量导入!E:E,装箱指令单批量导入!D:D,Z18,装箱指令单批量导入!A:A,D18)</f>
        <v>54</v>
      </c>
      <c r="B18" s="1">
        <f>A18-K18</f>
        <v>0</v>
      </c>
      <c r="C18" s="2" t="s">
        <v>101</v>
      </c>
      <c r="D18" s="2" t="s">
        <v>31</v>
      </c>
      <c r="E18" s="2" t="s">
        <v>19</v>
      </c>
      <c r="F18" s="2" t="s">
        <v>32</v>
      </c>
      <c r="G18" s="2" t="s">
        <v>135</v>
      </c>
      <c r="H18" s="2" t="s">
        <v>117</v>
      </c>
      <c r="I18" s="2" t="s">
        <v>118</v>
      </c>
      <c r="J18" s="2" t="s">
        <v>136</v>
      </c>
      <c r="K18" s="2">
        <v>54</v>
      </c>
      <c r="L18" s="2" t="s">
        <v>140</v>
      </c>
      <c r="M18" s="2">
        <v>0</v>
      </c>
      <c r="N18" s="2" t="s">
        <v>20</v>
      </c>
      <c r="O18" s="2" t="s">
        <v>107</v>
      </c>
      <c r="P18" s="2" t="s">
        <v>19</v>
      </c>
      <c r="Q18" s="2" t="s">
        <v>138</v>
      </c>
      <c r="R18" s="2" t="s">
        <v>138</v>
      </c>
      <c r="S18" s="2"/>
      <c r="T18" s="2"/>
      <c r="U18" s="2" t="s">
        <v>36</v>
      </c>
      <c r="V18" s="2" t="s">
        <v>109</v>
      </c>
      <c r="W18" s="2" t="s">
        <v>139</v>
      </c>
      <c r="X18" s="2"/>
      <c r="Y18" s="2"/>
      <c r="Z18" s="2" t="s">
        <v>35</v>
      </c>
      <c r="AA18" s="2" t="s">
        <v>111</v>
      </c>
      <c r="AB18" s="2" t="s">
        <v>66</v>
      </c>
      <c r="AC18" s="2"/>
      <c r="AD18" s="2" t="s">
        <v>122</v>
      </c>
      <c r="AE18" s="2" t="s">
        <v>122</v>
      </c>
      <c r="AF18" s="2" t="s">
        <v>20</v>
      </c>
      <c r="AG18" s="2">
        <v>54</v>
      </c>
      <c r="AH18" s="2"/>
      <c r="AI18" s="2" t="s">
        <v>20</v>
      </c>
    </row>
    <row r="19" hidden="1" spans="1:35">
      <c r="A19" s="1">
        <f>SUMIFS(装箱指令单批量导入!E:E,装箱指令单批量导入!D:D,Z19,装箱指令单批量导入!A:A,D19)</f>
        <v>28</v>
      </c>
      <c r="B19" s="1">
        <f>A19-K19</f>
        <v>0</v>
      </c>
      <c r="C19" s="2" t="s">
        <v>101</v>
      </c>
      <c r="D19" s="2" t="s">
        <v>50</v>
      </c>
      <c r="E19" s="2" t="s">
        <v>19</v>
      </c>
      <c r="F19" s="2" t="s">
        <v>51</v>
      </c>
      <c r="G19" s="2" t="s">
        <v>102</v>
      </c>
      <c r="H19" s="2" t="s">
        <v>117</v>
      </c>
      <c r="I19" s="2" t="s">
        <v>118</v>
      </c>
      <c r="J19" s="2" t="s">
        <v>141</v>
      </c>
      <c r="K19" s="2">
        <v>28</v>
      </c>
      <c r="L19" s="2" t="s">
        <v>142</v>
      </c>
      <c r="M19" s="2">
        <v>0</v>
      </c>
      <c r="N19" s="2" t="s">
        <v>53</v>
      </c>
      <c r="O19" s="2" t="s">
        <v>107</v>
      </c>
      <c r="P19" s="2" t="s">
        <v>19</v>
      </c>
      <c r="Q19" s="2" t="s">
        <v>143</v>
      </c>
      <c r="R19" s="2" t="s">
        <v>143</v>
      </c>
      <c r="S19" s="2"/>
      <c r="T19" s="2"/>
      <c r="U19" s="2" t="s">
        <v>36</v>
      </c>
      <c r="V19" s="2" t="s">
        <v>109</v>
      </c>
      <c r="W19" s="2" t="s">
        <v>139</v>
      </c>
      <c r="X19" s="2"/>
      <c r="Y19" s="2"/>
      <c r="Z19" s="2" t="s">
        <v>52</v>
      </c>
      <c r="AA19" s="2" t="s">
        <v>144</v>
      </c>
      <c r="AB19" s="2" t="s">
        <v>64</v>
      </c>
      <c r="AC19" s="2" t="s">
        <v>145</v>
      </c>
      <c r="AD19" s="2" t="s">
        <v>112</v>
      </c>
      <c r="AE19" s="2" t="s">
        <v>112</v>
      </c>
      <c r="AF19" s="2" t="s">
        <v>53</v>
      </c>
      <c r="AG19" s="2">
        <v>28</v>
      </c>
      <c r="AH19" s="2"/>
      <c r="AI19" s="2" t="s">
        <v>53</v>
      </c>
    </row>
    <row r="20" hidden="1" spans="1:35">
      <c r="A20" s="1">
        <f>SUMIFS(装箱指令单批量导入!E:E,装箱指令单批量导入!D:D,Z20,装箱指令单批量导入!A:A,D20)</f>
        <v>77</v>
      </c>
      <c r="B20" s="1">
        <f>A20-K20</f>
        <v>0</v>
      </c>
      <c r="C20" s="2" t="s">
        <v>101</v>
      </c>
      <c r="D20" s="2" t="s">
        <v>50</v>
      </c>
      <c r="E20" s="2" t="s">
        <v>19</v>
      </c>
      <c r="F20" s="2" t="s">
        <v>51</v>
      </c>
      <c r="G20" s="2" t="s">
        <v>102</v>
      </c>
      <c r="H20" s="2" t="s">
        <v>117</v>
      </c>
      <c r="I20" s="2" t="s">
        <v>118</v>
      </c>
      <c r="J20" s="2" t="s">
        <v>141</v>
      </c>
      <c r="K20" s="2">
        <v>77</v>
      </c>
      <c r="L20" s="2" t="s">
        <v>146</v>
      </c>
      <c r="M20" s="2">
        <v>0</v>
      </c>
      <c r="N20" s="2" t="s">
        <v>53</v>
      </c>
      <c r="O20" s="2" t="s">
        <v>107</v>
      </c>
      <c r="P20" s="2" t="s">
        <v>19</v>
      </c>
      <c r="Q20" s="2" t="s">
        <v>143</v>
      </c>
      <c r="R20" s="2" t="s">
        <v>143</v>
      </c>
      <c r="S20" s="2"/>
      <c r="T20" s="2"/>
      <c r="U20" s="2" t="s">
        <v>36</v>
      </c>
      <c r="V20" s="2" t="s">
        <v>109</v>
      </c>
      <c r="W20" s="2" t="s">
        <v>139</v>
      </c>
      <c r="X20" s="2"/>
      <c r="Y20" s="2"/>
      <c r="Z20" s="2" t="s">
        <v>54</v>
      </c>
      <c r="AA20" s="2" t="s">
        <v>144</v>
      </c>
      <c r="AB20" s="2" t="s">
        <v>65</v>
      </c>
      <c r="AC20" s="2" t="s">
        <v>145</v>
      </c>
      <c r="AD20" s="2" t="s">
        <v>112</v>
      </c>
      <c r="AE20" s="2" t="s">
        <v>112</v>
      </c>
      <c r="AF20" s="2" t="s">
        <v>53</v>
      </c>
      <c r="AG20" s="2">
        <v>77</v>
      </c>
      <c r="AH20" s="2"/>
      <c r="AI20" s="2" t="s">
        <v>53</v>
      </c>
    </row>
    <row r="21" hidden="1" spans="1:35">
      <c r="A21" s="1">
        <f>SUMIFS(装箱指令单批量导入!E:E,装箱指令单批量导入!D:D,Z21,装箱指令单批量导入!A:A,D21)</f>
        <v>54</v>
      </c>
      <c r="B21" s="1">
        <f>A21-K21</f>
        <v>0</v>
      </c>
      <c r="C21" s="2" t="s">
        <v>101</v>
      </c>
      <c r="D21" s="2" t="s">
        <v>50</v>
      </c>
      <c r="E21" s="2" t="s">
        <v>19</v>
      </c>
      <c r="F21" s="2" t="s">
        <v>51</v>
      </c>
      <c r="G21" s="2" t="s">
        <v>102</v>
      </c>
      <c r="H21" s="2" t="s">
        <v>117</v>
      </c>
      <c r="I21" s="2" t="s">
        <v>118</v>
      </c>
      <c r="J21" s="2" t="s">
        <v>141</v>
      </c>
      <c r="K21" s="2">
        <v>54</v>
      </c>
      <c r="L21" s="2" t="s">
        <v>147</v>
      </c>
      <c r="M21" s="2">
        <v>0</v>
      </c>
      <c r="N21" s="2" t="s">
        <v>53</v>
      </c>
      <c r="O21" s="2" t="s">
        <v>107</v>
      </c>
      <c r="P21" s="2" t="s">
        <v>19</v>
      </c>
      <c r="Q21" s="2" t="s">
        <v>143</v>
      </c>
      <c r="R21" s="2" t="s">
        <v>143</v>
      </c>
      <c r="S21" s="2"/>
      <c r="T21" s="2"/>
      <c r="U21" s="2" t="s">
        <v>36</v>
      </c>
      <c r="V21" s="2" t="s">
        <v>109</v>
      </c>
      <c r="W21" s="2" t="s">
        <v>139</v>
      </c>
      <c r="X21" s="2"/>
      <c r="Y21" s="2"/>
      <c r="Z21" s="2" t="s">
        <v>55</v>
      </c>
      <c r="AA21" s="2" t="s">
        <v>144</v>
      </c>
      <c r="AB21" s="2" t="s">
        <v>66</v>
      </c>
      <c r="AC21" s="2" t="s">
        <v>145</v>
      </c>
      <c r="AD21" s="2" t="s">
        <v>112</v>
      </c>
      <c r="AE21" s="2" t="s">
        <v>112</v>
      </c>
      <c r="AF21" s="2" t="s">
        <v>53</v>
      </c>
      <c r="AG21" s="2">
        <v>54</v>
      </c>
      <c r="AH21" s="2"/>
      <c r="AI21" s="2" t="s">
        <v>53</v>
      </c>
    </row>
    <row r="22" hidden="1" spans="1:35">
      <c r="A22" s="1">
        <f>SUMIFS(装箱指令单批量导入!E:E,装箱指令单批量导入!D:D,Z22,装箱指令单批量导入!A:A,D22)</f>
        <v>10</v>
      </c>
      <c r="B22" s="1">
        <f>A22-K22</f>
        <v>0</v>
      </c>
      <c r="C22" s="2" t="s">
        <v>101</v>
      </c>
      <c r="D22" s="2" t="s">
        <v>50</v>
      </c>
      <c r="E22" s="2" t="s">
        <v>19</v>
      </c>
      <c r="F22" s="2" t="s">
        <v>51</v>
      </c>
      <c r="G22" s="2" t="s">
        <v>102</v>
      </c>
      <c r="H22" s="2" t="s">
        <v>117</v>
      </c>
      <c r="I22" s="2" t="s">
        <v>118</v>
      </c>
      <c r="J22" s="2" t="s">
        <v>141</v>
      </c>
      <c r="K22" s="2">
        <v>10</v>
      </c>
      <c r="L22" s="2" t="s">
        <v>148</v>
      </c>
      <c r="M22" s="2">
        <v>0</v>
      </c>
      <c r="N22" s="2" t="s">
        <v>53</v>
      </c>
      <c r="O22" s="2" t="s">
        <v>107</v>
      </c>
      <c r="P22" s="2" t="s">
        <v>19</v>
      </c>
      <c r="Q22" s="2" t="s">
        <v>143</v>
      </c>
      <c r="R22" s="2" t="s">
        <v>143</v>
      </c>
      <c r="S22" s="2"/>
      <c r="T22" s="2"/>
      <c r="U22" s="2" t="s">
        <v>36</v>
      </c>
      <c r="V22" s="2" t="s">
        <v>109</v>
      </c>
      <c r="W22" s="2" t="s">
        <v>139</v>
      </c>
      <c r="X22" s="2"/>
      <c r="Y22" s="2"/>
      <c r="Z22" s="2" t="s">
        <v>56</v>
      </c>
      <c r="AA22" s="2" t="s">
        <v>144</v>
      </c>
      <c r="AB22" s="2" t="s">
        <v>67</v>
      </c>
      <c r="AC22" s="2" t="s">
        <v>145</v>
      </c>
      <c r="AD22" s="2" t="s">
        <v>112</v>
      </c>
      <c r="AE22" s="2" t="s">
        <v>112</v>
      </c>
      <c r="AF22" s="2" t="s">
        <v>53</v>
      </c>
      <c r="AG22" s="2">
        <v>10</v>
      </c>
      <c r="AH22" s="2"/>
      <c r="AI22" s="2" t="s">
        <v>53</v>
      </c>
    </row>
    <row r="23" hidden="1" spans="1:35">
      <c r="A23" s="1">
        <f>SUMIFS(装箱指令单批量导入!E:E,装箱指令单批量导入!D:D,Z23,装箱指令单批量导入!A:A,D23)</f>
        <v>0</v>
      </c>
      <c r="B23" s="1">
        <f>A23-K23</f>
        <v>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hidden="1" spans="1:35">
      <c r="A24" s="1">
        <f>SUMIFS(装箱指令单批量导入!E:E,装箱指令单批量导入!D:D,Z24,装箱指令单批量导入!A:A,D24)</f>
        <v>0</v>
      </c>
      <c r="B24" s="1">
        <f>A24-K24</f>
        <v>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hidden="1" spans="1:35">
      <c r="A25" s="1">
        <f>SUMIFS(装箱指令单批量导入!E:E,装箱指令单批量导入!D:D,Z25,装箱指令单批量导入!A:A,D25)</f>
        <v>0</v>
      </c>
      <c r="B25" s="1">
        <f>A25-K25</f>
        <v>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hidden="1" spans="1:35">
      <c r="A26" s="1">
        <f>SUMIFS(装箱指令单批量导入!E:E,装箱指令单批量导入!D:D,Z26,装箱指令单批量导入!A:A,D26)</f>
        <v>0</v>
      </c>
      <c r="B26" s="1">
        <f>A26-K26</f>
        <v>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hidden="1" spans="1:35">
      <c r="A27" s="1">
        <f>SUMIFS(装箱指令单批量导入!E:E,装箱指令单批量导入!D:D,Z27,装箱指令单批量导入!A:A,D27)</f>
        <v>0</v>
      </c>
      <c r="B27" s="1">
        <f>A27-K27</f>
        <v>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hidden="1" spans="1:35">
      <c r="A28" s="1">
        <f>SUMIFS(装箱指令单批量导入!E:E,装箱指令单批量导入!D:D,Z28,装箱指令单批量导入!A:A,D28)</f>
        <v>0</v>
      </c>
      <c r="B28" s="1">
        <f>A28-K28</f>
        <v>0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</row>
    <row r="29" hidden="1" spans="1:35">
      <c r="A29" s="1">
        <f>SUMIFS(装箱指令单批量导入!E:E,装箱指令单批量导入!D:D,Z29,装箱指令单批量导入!A:A,D29)</f>
        <v>0</v>
      </c>
      <c r="B29" s="1">
        <f>A29-K29</f>
        <v>0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</row>
    <row r="30" hidden="1" spans="1:35">
      <c r="A30" s="1">
        <f>SUMIFS(装箱指令单批量导入!E:E,装箱指令单批量导入!D:D,Z30,装箱指令单批量导入!A:A,D30)</f>
        <v>0</v>
      </c>
      <c r="B30" s="1">
        <f>A30-K30</f>
        <v>0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</row>
    <row r="31" hidden="1" spans="1:35">
      <c r="A31" s="1">
        <f>SUMIFS(装箱指令单批量导入!E:E,装箱指令单批量导入!D:D,Z31,装箱指令单批量导入!A:A,D31)</f>
        <v>0</v>
      </c>
      <c r="B31" s="1">
        <f>A31-K31</f>
        <v>0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</row>
    <row r="32" hidden="1" spans="1:35">
      <c r="A32" s="1">
        <f>SUMIFS(装箱指令单批量导入!E:E,装箱指令单批量导入!D:D,Z32,装箱指令单批量导入!A:A,D32)</f>
        <v>0</v>
      </c>
      <c r="B32" s="1">
        <f>A32-K32</f>
        <v>0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</row>
    <row r="33" hidden="1" spans="1:35">
      <c r="A33" s="1">
        <f>SUMIFS(装箱指令单批量导入!E:E,装箱指令单批量导入!D:D,Z33,装箱指令单批量导入!A:A,D33)</f>
        <v>0</v>
      </c>
      <c r="B33" s="1">
        <f>A33-K33</f>
        <v>0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</row>
    <row r="34" hidden="1" spans="1:35">
      <c r="A34" s="1">
        <f>SUMIFS(装箱指令单批量导入!E:E,装箱指令单批量导入!D:D,Z34,装箱指令单批量导入!A:A,D34)</f>
        <v>0</v>
      </c>
      <c r="B34" s="1">
        <f>A34-K34</f>
        <v>0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</row>
    <row r="35" hidden="1" spans="1:35">
      <c r="A35" s="1">
        <f>SUMIFS(装箱指令单批量导入!E:E,装箱指令单批量导入!D:D,Z35,装箱指令单批量导入!A:A,D35)</f>
        <v>0</v>
      </c>
      <c r="B35" s="1">
        <f>A35-K35</f>
        <v>0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</row>
    <row r="36" hidden="1" spans="1:35">
      <c r="A36" s="1">
        <f>SUMIFS(装箱指令单批量导入!E:E,装箱指令单批量导入!D:D,Z36,装箱指令单批量导入!A:A,D36)</f>
        <v>0</v>
      </c>
      <c r="B36" s="1">
        <f>A36-K36</f>
        <v>0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</row>
    <row r="37" hidden="1" spans="1:35">
      <c r="A37" s="1">
        <f>SUMIFS(装箱指令单批量导入!E:E,装箱指令单批量导入!D:D,Z37,装箱指令单批量导入!A:A,D37)</f>
        <v>0</v>
      </c>
      <c r="B37" s="1">
        <f>A37-K37</f>
        <v>0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</row>
    <row r="38" hidden="1" spans="1:35">
      <c r="A38" s="1">
        <f>SUMIFS(装箱指令单批量导入!E:E,装箱指令单批量导入!D:D,Z38,装箱指令单批量导入!A:A,D38)</f>
        <v>0</v>
      </c>
      <c r="B38" s="1">
        <f>A38-K38</f>
        <v>0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3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149</v>
      </c>
      <c r="B3" t="s">
        <v>150</v>
      </c>
      <c r="C3" t="s">
        <v>61</v>
      </c>
      <c r="D3" t="s">
        <v>151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152</v>
      </c>
      <c r="D4" t="s">
        <v>153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152</v>
      </c>
      <c r="D5" t="s">
        <v>154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152</v>
      </c>
      <c r="D6" t="s">
        <v>155</v>
      </c>
      <c r="F6">
        <f t="shared" si="2"/>
        <v>0</v>
      </c>
    </row>
    <row r="7" spans="1:6">
      <c r="A7" t="str">
        <f t="shared" si="0"/>
        <v>广州期货仓F(空白)</v>
      </c>
      <c r="B7" t="str">
        <f t="shared" si="1"/>
        <v>广州期货仓F</v>
      </c>
      <c r="C7" t="s">
        <v>152</v>
      </c>
      <c r="D7" t="s">
        <v>156</v>
      </c>
      <c r="F7">
        <f t="shared" si="2"/>
        <v>0</v>
      </c>
    </row>
    <row r="8" spans="1:6">
      <c r="A8" t="str">
        <f t="shared" si="0"/>
        <v>南浦拍照样衣仓XS(空白)</v>
      </c>
      <c r="B8" t="str">
        <f t="shared" si="1"/>
        <v>南浦拍照样衣仓XS</v>
      </c>
      <c r="C8" t="s">
        <v>152</v>
      </c>
      <c r="D8" t="s">
        <v>157</v>
      </c>
      <c r="F8">
        <f t="shared" si="2"/>
        <v>0</v>
      </c>
    </row>
    <row r="9" spans="1:6">
      <c r="A9" t="str">
        <f t="shared" si="0"/>
        <v>南浦拍照样衣仓M(空白)</v>
      </c>
      <c r="B9" t="str">
        <f t="shared" si="1"/>
        <v>南浦拍照样衣仓M</v>
      </c>
      <c r="C9" t="s">
        <v>152</v>
      </c>
      <c r="D9" t="s">
        <v>158</v>
      </c>
      <c r="F9">
        <f t="shared" si="2"/>
        <v>0</v>
      </c>
    </row>
    <row r="10" spans="1:6">
      <c r="A10" t="str">
        <f t="shared" si="0"/>
        <v>南浦拍照样衣仓S(空白)</v>
      </c>
      <c r="B10" t="str">
        <f t="shared" si="1"/>
        <v>南浦拍照样衣仓S</v>
      </c>
      <c r="C10" t="s">
        <v>152</v>
      </c>
      <c r="D10" t="s">
        <v>159</v>
      </c>
      <c r="F10">
        <f t="shared" si="2"/>
        <v>0</v>
      </c>
    </row>
    <row r="11" spans="1:6">
      <c r="A11" t="str">
        <f t="shared" si="0"/>
        <v>南浦正品仓F(空白)</v>
      </c>
      <c r="B11" t="str">
        <f t="shared" si="1"/>
        <v>南浦正品仓F</v>
      </c>
      <c r="C11" t="s">
        <v>152</v>
      </c>
      <c r="D11" t="s">
        <v>160</v>
      </c>
      <c r="F11">
        <f t="shared" si="2"/>
        <v>0</v>
      </c>
    </row>
    <row r="12" spans="1:6">
      <c r="A12" t="str">
        <f t="shared" si="0"/>
        <v>广州期货仓XXL(空白)</v>
      </c>
      <c r="B12" t="str">
        <f t="shared" si="1"/>
        <v>广州期货仓XXL</v>
      </c>
      <c r="C12" t="s">
        <v>152</v>
      </c>
      <c r="D12" t="s">
        <v>161</v>
      </c>
      <c r="F12">
        <f t="shared" si="2"/>
        <v>0</v>
      </c>
    </row>
    <row r="13" spans="1:6">
      <c r="A13" t="str">
        <f t="shared" si="0"/>
        <v>广州期货仓XL(空白)</v>
      </c>
      <c r="B13" t="str">
        <f t="shared" si="1"/>
        <v>广州期货仓XL</v>
      </c>
      <c r="C13" t="s">
        <v>152</v>
      </c>
      <c r="D13" t="s">
        <v>162</v>
      </c>
      <c r="F13">
        <f t="shared" si="2"/>
        <v>0</v>
      </c>
    </row>
    <row r="14" spans="1:6">
      <c r="A14" t="str">
        <f t="shared" si="0"/>
        <v>广州期货仓L(空白)</v>
      </c>
      <c r="B14" t="str">
        <f t="shared" si="1"/>
        <v>广州期货仓L</v>
      </c>
      <c r="C14" t="s">
        <v>152</v>
      </c>
      <c r="D14" t="s">
        <v>163</v>
      </c>
      <c r="F14">
        <f t="shared" si="2"/>
        <v>0</v>
      </c>
    </row>
    <row r="15" spans="1:6">
      <c r="A15" t="str">
        <f t="shared" si="0"/>
        <v>南浦正品仓XXL(空白)</v>
      </c>
      <c r="B15" t="str">
        <f t="shared" si="1"/>
        <v>南浦正品仓XXL</v>
      </c>
      <c r="C15" t="s">
        <v>152</v>
      </c>
      <c r="D15" t="s">
        <v>164</v>
      </c>
      <c r="F15">
        <f t="shared" si="2"/>
        <v>0</v>
      </c>
    </row>
    <row r="16" spans="1:6">
      <c r="A16" t="str">
        <f t="shared" si="0"/>
        <v>南浦正品仓XL(空白)</v>
      </c>
      <c r="B16" t="str">
        <f t="shared" si="1"/>
        <v>南浦正品仓XL</v>
      </c>
      <c r="C16" t="s">
        <v>152</v>
      </c>
      <c r="D16" t="s">
        <v>165</v>
      </c>
      <c r="F16">
        <f t="shared" si="2"/>
        <v>0</v>
      </c>
    </row>
    <row r="17" spans="1:6">
      <c r="A17" t="str">
        <f t="shared" si="0"/>
        <v>南浦正品仓L(空白)</v>
      </c>
      <c r="B17" t="str">
        <f t="shared" si="1"/>
        <v>南浦正品仓L</v>
      </c>
      <c r="C17" t="s">
        <v>152</v>
      </c>
      <c r="D17" t="s">
        <v>166</v>
      </c>
      <c r="F17">
        <f t="shared" si="2"/>
        <v>0</v>
      </c>
    </row>
    <row r="18" spans="1:6">
      <c r="A18" t="str">
        <f t="shared" si="0"/>
        <v>南浦正品仓M(空白)</v>
      </c>
      <c r="B18" t="str">
        <f t="shared" si="1"/>
        <v>南浦正品仓M</v>
      </c>
      <c r="C18" t="s">
        <v>152</v>
      </c>
      <c r="D18" t="s">
        <v>167</v>
      </c>
      <c r="F18">
        <f t="shared" si="2"/>
        <v>0</v>
      </c>
    </row>
    <row r="19" spans="1:6">
      <c r="A19" t="str">
        <f t="shared" si="0"/>
        <v>南浦正品仓S(空白)</v>
      </c>
      <c r="B19" t="str">
        <f t="shared" si="1"/>
        <v>南浦正品仓S</v>
      </c>
      <c r="C19" t="s">
        <v>152</v>
      </c>
      <c r="D19" t="s">
        <v>168</v>
      </c>
      <c r="F19">
        <f t="shared" si="2"/>
        <v>0</v>
      </c>
    </row>
    <row r="20" spans="1:6">
      <c r="A20" t="str">
        <f t="shared" si="0"/>
        <v>南浦正品仓XS(空白)</v>
      </c>
      <c r="B20" t="str">
        <f t="shared" si="1"/>
        <v>南浦正品仓XS</v>
      </c>
      <c r="C20" t="s">
        <v>152</v>
      </c>
      <c r="D20" t="s">
        <v>169</v>
      </c>
      <c r="F20">
        <f t="shared" si="2"/>
        <v>0</v>
      </c>
    </row>
    <row r="21" spans="1:6">
      <c r="A21" t="str">
        <f t="shared" si="0"/>
        <v>大货样衣仓XXL(空白)</v>
      </c>
      <c r="B21" t="str">
        <f t="shared" si="1"/>
        <v>大货样衣仓XXL</v>
      </c>
      <c r="C21" t="s">
        <v>152</v>
      </c>
      <c r="D21" t="s">
        <v>170</v>
      </c>
      <c r="F21">
        <f t="shared" si="2"/>
        <v>0</v>
      </c>
    </row>
    <row r="22" spans="1:6">
      <c r="A22" t="str">
        <f t="shared" si="0"/>
        <v>大货样衣仓M(空白)</v>
      </c>
      <c r="B22" t="str">
        <f t="shared" si="1"/>
        <v>大货样衣仓M</v>
      </c>
      <c r="C22" t="s">
        <v>152</v>
      </c>
      <c r="D22" t="s">
        <v>171</v>
      </c>
      <c r="F22">
        <f t="shared" si="2"/>
        <v>0</v>
      </c>
    </row>
    <row r="23" spans="1:6">
      <c r="A23" t="str">
        <f t="shared" si="0"/>
        <v>大货样衣仓XL(空白)</v>
      </c>
      <c r="B23" t="str">
        <f t="shared" si="1"/>
        <v>大货样衣仓XL</v>
      </c>
      <c r="C23" t="s">
        <v>152</v>
      </c>
      <c r="D23" t="s">
        <v>172</v>
      </c>
      <c r="F23">
        <f t="shared" si="2"/>
        <v>0</v>
      </c>
    </row>
    <row r="24" spans="1:6">
      <c r="A24" t="str">
        <f t="shared" si="0"/>
        <v>大货样衣仓L(空白)</v>
      </c>
      <c r="B24" t="str">
        <f t="shared" si="1"/>
        <v>大货样衣仓L</v>
      </c>
      <c r="C24" t="s">
        <v>152</v>
      </c>
      <c r="D24" t="s">
        <v>173</v>
      </c>
      <c r="F24">
        <f t="shared" si="2"/>
        <v>0</v>
      </c>
    </row>
    <row r="25" spans="1:6">
      <c r="A25" t="str">
        <f t="shared" si="0"/>
        <v>大货样衣仓S(空白)</v>
      </c>
      <c r="B25" t="str">
        <f t="shared" si="1"/>
        <v>大货样衣仓S</v>
      </c>
      <c r="C25" t="s">
        <v>152</v>
      </c>
      <c r="D25" t="s">
        <v>174</v>
      </c>
      <c r="F25">
        <f t="shared" si="2"/>
        <v>0</v>
      </c>
    </row>
    <row r="26" spans="1:6">
      <c r="A26" t="str">
        <f t="shared" si="0"/>
        <v>大货样衣仓XS(空白)</v>
      </c>
      <c r="B26" t="str">
        <f t="shared" si="1"/>
        <v>大货样衣仓XS</v>
      </c>
      <c r="C26" t="s">
        <v>152</v>
      </c>
      <c r="D26" t="s">
        <v>175</v>
      </c>
      <c r="F26">
        <f t="shared" si="2"/>
        <v>0</v>
      </c>
    </row>
    <row r="27" spans="1:6">
      <c r="A27" t="str">
        <f t="shared" si="0"/>
        <v>南浦拍照样衣仓F(空白)</v>
      </c>
      <c r="B27" t="str">
        <f t="shared" si="1"/>
        <v>南浦拍照样衣仓F</v>
      </c>
      <c r="C27" t="s">
        <v>152</v>
      </c>
      <c r="D27" t="s">
        <v>176</v>
      </c>
      <c r="F27">
        <f t="shared" si="2"/>
        <v>0</v>
      </c>
    </row>
    <row r="28" spans="1:6">
      <c r="A28" t="str">
        <f t="shared" si="0"/>
        <v>南浦拍照样衣仓XXL(空白)</v>
      </c>
      <c r="B28" t="str">
        <f t="shared" si="1"/>
        <v>南浦拍照样衣仓XXL</v>
      </c>
      <c r="C28" t="s">
        <v>152</v>
      </c>
      <c r="D28" t="s">
        <v>177</v>
      </c>
      <c r="F28">
        <f t="shared" si="2"/>
        <v>0</v>
      </c>
    </row>
    <row r="29" spans="1:6">
      <c r="A29" t="str">
        <f t="shared" si="0"/>
        <v>南浦拍照样衣仓XL(空白)</v>
      </c>
      <c r="B29" t="str">
        <f t="shared" si="1"/>
        <v>南浦拍照样衣仓XL</v>
      </c>
      <c r="C29" t="s">
        <v>152</v>
      </c>
      <c r="D29" t="s">
        <v>178</v>
      </c>
      <c r="F29">
        <f t="shared" si="2"/>
        <v>0</v>
      </c>
    </row>
    <row r="30" spans="1:6">
      <c r="A30" t="str">
        <f t="shared" si="0"/>
        <v>香港仓XS(空白)</v>
      </c>
      <c r="B30" t="str">
        <f t="shared" si="1"/>
        <v>香港仓XS</v>
      </c>
      <c r="C30" t="s">
        <v>152</v>
      </c>
      <c r="D30" t="s">
        <v>179</v>
      </c>
      <c r="F30">
        <f t="shared" si="2"/>
        <v>0</v>
      </c>
    </row>
    <row r="31" spans="1:6">
      <c r="A31" t="str">
        <f t="shared" si="0"/>
        <v>南浦拍照样衣仓L(空白)</v>
      </c>
      <c r="B31" t="str">
        <f t="shared" si="1"/>
        <v>南浦拍照样衣仓L</v>
      </c>
      <c r="C31" t="s">
        <v>152</v>
      </c>
      <c r="D31" t="s">
        <v>180</v>
      </c>
      <c r="F31">
        <f t="shared" si="2"/>
        <v>0</v>
      </c>
    </row>
    <row r="32" spans="1:6">
      <c r="A32" t="str">
        <f t="shared" si="0"/>
        <v>大货样衣仓F(空白)</v>
      </c>
      <c r="B32" t="str">
        <f t="shared" si="1"/>
        <v>大货样衣仓F</v>
      </c>
      <c r="C32" t="s">
        <v>152</v>
      </c>
      <c r="D32" t="s">
        <v>181</v>
      </c>
      <c r="F32">
        <f t="shared" si="2"/>
        <v>0</v>
      </c>
    </row>
    <row r="33" spans="1:6">
      <c r="A33" t="str">
        <f t="shared" si="0"/>
        <v>香港仓L(空白)</v>
      </c>
      <c r="B33" t="str">
        <f t="shared" si="1"/>
        <v>香港仓L</v>
      </c>
      <c r="C33" t="s">
        <v>152</v>
      </c>
      <c r="D33" t="s">
        <v>182</v>
      </c>
      <c r="F33">
        <f t="shared" si="2"/>
        <v>0</v>
      </c>
    </row>
    <row r="34" spans="1:6">
      <c r="A34" t="str">
        <f t="shared" si="0"/>
        <v>香港仓M(空白)</v>
      </c>
      <c r="B34" t="str">
        <f t="shared" si="1"/>
        <v>香港仓M</v>
      </c>
      <c r="C34" t="s">
        <v>152</v>
      </c>
      <c r="D34" t="s">
        <v>183</v>
      </c>
      <c r="F34">
        <f t="shared" si="2"/>
        <v>0</v>
      </c>
    </row>
    <row r="35" spans="1:6">
      <c r="A35" t="str">
        <f t="shared" si="0"/>
        <v>香港仓F(空白)</v>
      </c>
      <c r="B35" t="str">
        <f t="shared" si="1"/>
        <v>香港仓F</v>
      </c>
      <c r="C35" t="s">
        <v>152</v>
      </c>
      <c r="D35" t="s">
        <v>184</v>
      </c>
      <c r="F35">
        <f t="shared" si="2"/>
        <v>0</v>
      </c>
    </row>
    <row r="36" spans="1:6">
      <c r="A36" t="str">
        <f t="shared" si="0"/>
        <v>香港仓XXL(空白)</v>
      </c>
      <c r="B36" t="str">
        <f t="shared" si="1"/>
        <v>香港仓XXL</v>
      </c>
      <c r="C36" t="s">
        <v>152</v>
      </c>
      <c r="D36" t="s">
        <v>185</v>
      </c>
      <c r="F36">
        <f t="shared" si="2"/>
        <v>0</v>
      </c>
    </row>
    <row r="37" spans="1:6">
      <c r="A37" t="str">
        <f t="shared" ref="A37:A68" si="3">B37&amp;C37</f>
        <v>香港仓S(空白)</v>
      </c>
      <c r="B37" t="str">
        <f t="shared" ref="B37:B68" si="4">RIGHT(D37,LEN(D37)-FIND(":",D37,1))</f>
        <v>香港仓S</v>
      </c>
      <c r="C37" t="s">
        <v>152</v>
      </c>
      <c r="D37" t="s">
        <v>186</v>
      </c>
      <c r="F37">
        <f t="shared" ref="F37:F68" si="5">E37</f>
        <v>0</v>
      </c>
    </row>
    <row r="38" spans="1:6">
      <c r="A38" t="str">
        <f t="shared" si="3"/>
        <v>香港仓XL(空白)</v>
      </c>
      <c r="B38" t="str">
        <f t="shared" si="4"/>
        <v>香港仓XL</v>
      </c>
      <c r="C38" t="s">
        <v>152</v>
      </c>
      <c r="D38" t="s">
        <v>187</v>
      </c>
      <c r="F38">
        <f t="shared" si="5"/>
        <v>0</v>
      </c>
    </row>
    <row r="39" spans="1:6">
      <c r="A39" t="str">
        <f t="shared" si="3"/>
        <v>武汉仓XS(空白)</v>
      </c>
      <c r="B39" t="str">
        <f t="shared" si="4"/>
        <v>武汉仓XS</v>
      </c>
      <c r="C39" t="s">
        <v>152</v>
      </c>
      <c r="D39" t="s">
        <v>188</v>
      </c>
      <c r="F39">
        <f t="shared" si="5"/>
        <v>0</v>
      </c>
    </row>
    <row r="40" spans="1:6">
      <c r="A40" t="str">
        <f t="shared" si="3"/>
        <v>武汉仓S(空白)</v>
      </c>
      <c r="B40" t="str">
        <f t="shared" si="4"/>
        <v>武汉仓S</v>
      </c>
      <c r="C40" t="s">
        <v>152</v>
      </c>
      <c r="D40" t="s">
        <v>189</v>
      </c>
      <c r="F40">
        <f t="shared" si="5"/>
        <v>0</v>
      </c>
    </row>
    <row r="41" spans="1:6">
      <c r="A41" t="str">
        <f t="shared" si="3"/>
        <v>武汉仓F(空白)</v>
      </c>
      <c r="B41" t="str">
        <f t="shared" si="4"/>
        <v>武汉仓F</v>
      </c>
      <c r="C41" t="s">
        <v>152</v>
      </c>
      <c r="D41" t="s">
        <v>190</v>
      </c>
      <c r="F41">
        <f t="shared" si="5"/>
        <v>0</v>
      </c>
    </row>
    <row r="42" spans="1:6">
      <c r="A42" t="str">
        <f t="shared" si="3"/>
        <v>武汉仓XXL(空白)</v>
      </c>
      <c r="B42" t="str">
        <f t="shared" si="4"/>
        <v>武汉仓XXL</v>
      </c>
      <c r="C42" t="s">
        <v>152</v>
      </c>
      <c r="D42" t="s">
        <v>191</v>
      </c>
      <c r="F42">
        <f t="shared" si="5"/>
        <v>0</v>
      </c>
    </row>
    <row r="43" spans="1:6">
      <c r="A43" t="str">
        <f t="shared" si="3"/>
        <v>武汉仓XL(空白)</v>
      </c>
      <c r="B43" t="str">
        <f t="shared" si="4"/>
        <v>武汉仓XL</v>
      </c>
      <c r="C43" t="s">
        <v>152</v>
      </c>
      <c r="D43" t="s">
        <v>192</v>
      </c>
      <c r="F43">
        <f t="shared" si="5"/>
        <v>0</v>
      </c>
    </row>
    <row r="44" spans="1:6">
      <c r="A44" t="str">
        <f t="shared" si="3"/>
        <v>武汉仓L(空白)</v>
      </c>
      <c r="B44" t="str">
        <f t="shared" si="4"/>
        <v>武汉仓L</v>
      </c>
      <c r="C44" t="s">
        <v>152</v>
      </c>
      <c r="D44" t="s">
        <v>193</v>
      </c>
      <c r="F44">
        <f t="shared" si="5"/>
        <v>0</v>
      </c>
    </row>
    <row r="45" spans="1:6">
      <c r="A45" t="str">
        <f t="shared" si="3"/>
        <v>武汉仓M(空白)</v>
      </c>
      <c r="B45" t="str">
        <f t="shared" si="4"/>
        <v>武汉仓M</v>
      </c>
      <c r="C45" t="s">
        <v>152</v>
      </c>
      <c r="D45" t="s">
        <v>194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61</v>
      </c>
      <c r="D46" t="s">
        <v>153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61</v>
      </c>
      <c r="D47" t="s">
        <v>154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61</v>
      </c>
      <c r="D48" t="s">
        <v>155</v>
      </c>
      <c r="E48">
        <v>0</v>
      </c>
      <c r="F48">
        <f t="shared" si="5"/>
        <v>0</v>
      </c>
    </row>
    <row r="49" spans="1:6">
      <c r="A49" t="str">
        <f t="shared" si="3"/>
        <v>广州期货仓F货号</v>
      </c>
      <c r="B49" t="str">
        <f t="shared" si="4"/>
        <v>广州期货仓F</v>
      </c>
      <c r="C49" t="s">
        <v>61</v>
      </c>
      <c r="D49" t="s">
        <v>156</v>
      </c>
      <c r="E49">
        <v>0</v>
      </c>
      <c r="F49">
        <f t="shared" si="5"/>
        <v>0</v>
      </c>
    </row>
    <row r="50" spans="1:6">
      <c r="A50" t="str">
        <f t="shared" si="3"/>
        <v>南浦拍照样衣仓XS货号</v>
      </c>
      <c r="B50" t="str">
        <f t="shared" si="4"/>
        <v>南浦拍照样衣仓XS</v>
      </c>
      <c r="C50" t="s">
        <v>61</v>
      </c>
      <c r="D50" t="s">
        <v>157</v>
      </c>
      <c r="E50">
        <v>0</v>
      </c>
      <c r="F50">
        <f t="shared" si="5"/>
        <v>0</v>
      </c>
    </row>
    <row r="51" spans="1:6">
      <c r="A51" t="str">
        <f t="shared" si="3"/>
        <v>南浦拍照样衣仓M货号</v>
      </c>
      <c r="B51" t="str">
        <f t="shared" si="4"/>
        <v>南浦拍照样衣仓M</v>
      </c>
      <c r="C51" t="s">
        <v>61</v>
      </c>
      <c r="D51" t="s">
        <v>158</v>
      </c>
      <c r="E51">
        <v>0</v>
      </c>
      <c r="F51">
        <f t="shared" si="5"/>
        <v>0</v>
      </c>
    </row>
    <row r="52" spans="1:6">
      <c r="A52" t="str">
        <f t="shared" si="3"/>
        <v>南浦拍照样衣仓S货号</v>
      </c>
      <c r="B52" t="str">
        <f t="shared" si="4"/>
        <v>南浦拍照样衣仓S</v>
      </c>
      <c r="C52" t="s">
        <v>61</v>
      </c>
      <c r="D52" t="s">
        <v>159</v>
      </c>
      <c r="E52">
        <v>0</v>
      </c>
      <c r="F52">
        <f t="shared" si="5"/>
        <v>0</v>
      </c>
    </row>
    <row r="53" spans="1:6">
      <c r="A53" t="str">
        <f t="shared" si="3"/>
        <v>南浦正品仓F货号</v>
      </c>
      <c r="B53" t="str">
        <f t="shared" si="4"/>
        <v>南浦正品仓F</v>
      </c>
      <c r="C53" t="s">
        <v>61</v>
      </c>
      <c r="D53" t="s">
        <v>160</v>
      </c>
      <c r="E53">
        <v>0</v>
      </c>
      <c r="F53">
        <f t="shared" si="5"/>
        <v>0</v>
      </c>
    </row>
    <row r="54" spans="1:6">
      <c r="A54" t="str">
        <f t="shared" si="3"/>
        <v>广州期货仓XXL货号</v>
      </c>
      <c r="B54" t="str">
        <f t="shared" si="4"/>
        <v>广州期货仓XXL</v>
      </c>
      <c r="C54" t="s">
        <v>61</v>
      </c>
      <c r="D54" t="s">
        <v>161</v>
      </c>
      <c r="E54">
        <v>0</v>
      </c>
      <c r="F54">
        <f t="shared" si="5"/>
        <v>0</v>
      </c>
    </row>
    <row r="55" spans="1:6">
      <c r="A55" t="str">
        <f t="shared" si="3"/>
        <v>广州期货仓XL货号</v>
      </c>
      <c r="B55" t="str">
        <f t="shared" si="4"/>
        <v>广州期货仓XL</v>
      </c>
      <c r="C55" t="s">
        <v>61</v>
      </c>
      <c r="D55" t="s">
        <v>162</v>
      </c>
      <c r="E55">
        <v>0</v>
      </c>
      <c r="F55">
        <f t="shared" si="5"/>
        <v>0</v>
      </c>
    </row>
    <row r="56" spans="1:6">
      <c r="A56" t="str">
        <f t="shared" si="3"/>
        <v>广州期货仓L货号</v>
      </c>
      <c r="B56" t="str">
        <f t="shared" si="4"/>
        <v>广州期货仓L</v>
      </c>
      <c r="C56" t="s">
        <v>61</v>
      </c>
      <c r="D56" t="s">
        <v>163</v>
      </c>
      <c r="E56">
        <v>0</v>
      </c>
      <c r="F56">
        <f t="shared" si="5"/>
        <v>0</v>
      </c>
    </row>
    <row r="57" spans="1:6">
      <c r="A57" t="str">
        <f t="shared" si="3"/>
        <v>南浦正品仓XXL货号</v>
      </c>
      <c r="B57" t="str">
        <f t="shared" si="4"/>
        <v>南浦正品仓XXL</v>
      </c>
      <c r="C57" t="s">
        <v>61</v>
      </c>
      <c r="D57" t="s">
        <v>164</v>
      </c>
      <c r="E57">
        <v>0</v>
      </c>
      <c r="F57">
        <f t="shared" si="5"/>
        <v>0</v>
      </c>
    </row>
    <row r="58" spans="1:6">
      <c r="A58" t="str">
        <f t="shared" si="3"/>
        <v>南浦正品仓XL货号</v>
      </c>
      <c r="B58" t="str">
        <f t="shared" si="4"/>
        <v>南浦正品仓XL</v>
      </c>
      <c r="C58" t="s">
        <v>61</v>
      </c>
      <c r="D58" t="s">
        <v>165</v>
      </c>
      <c r="E58">
        <v>0</v>
      </c>
      <c r="F58">
        <f t="shared" si="5"/>
        <v>0</v>
      </c>
    </row>
    <row r="59" spans="1:6">
      <c r="A59" t="str">
        <f t="shared" si="3"/>
        <v>南浦正品仓L货号</v>
      </c>
      <c r="B59" t="str">
        <f t="shared" si="4"/>
        <v>南浦正品仓L</v>
      </c>
      <c r="C59" t="s">
        <v>61</v>
      </c>
      <c r="D59" t="s">
        <v>166</v>
      </c>
      <c r="E59">
        <v>0</v>
      </c>
      <c r="F59">
        <f t="shared" si="5"/>
        <v>0</v>
      </c>
    </row>
    <row r="60" spans="1:6">
      <c r="A60" t="str">
        <f t="shared" si="3"/>
        <v>南浦正品仓M货号</v>
      </c>
      <c r="B60" t="str">
        <f t="shared" si="4"/>
        <v>南浦正品仓M</v>
      </c>
      <c r="C60" t="s">
        <v>61</v>
      </c>
      <c r="D60" t="s">
        <v>167</v>
      </c>
      <c r="E60">
        <v>0</v>
      </c>
      <c r="F60">
        <f t="shared" si="5"/>
        <v>0</v>
      </c>
    </row>
    <row r="61" spans="1:6">
      <c r="A61" t="str">
        <f t="shared" si="3"/>
        <v>南浦正品仓S货号</v>
      </c>
      <c r="B61" t="str">
        <f t="shared" si="4"/>
        <v>南浦正品仓S</v>
      </c>
      <c r="C61" t="s">
        <v>61</v>
      </c>
      <c r="D61" t="s">
        <v>168</v>
      </c>
      <c r="E61">
        <v>0</v>
      </c>
      <c r="F61">
        <f t="shared" si="5"/>
        <v>0</v>
      </c>
    </row>
    <row r="62" spans="1:6">
      <c r="A62" t="str">
        <f t="shared" si="3"/>
        <v>南浦正品仓XS货号</v>
      </c>
      <c r="B62" t="str">
        <f t="shared" si="4"/>
        <v>南浦正品仓XS</v>
      </c>
      <c r="C62" t="s">
        <v>61</v>
      </c>
      <c r="D62" t="s">
        <v>169</v>
      </c>
      <c r="E62">
        <v>0</v>
      </c>
      <c r="F62">
        <f t="shared" si="5"/>
        <v>0</v>
      </c>
    </row>
    <row r="63" spans="1:6">
      <c r="A63" t="str">
        <f t="shared" si="3"/>
        <v>大货样衣仓XXL货号</v>
      </c>
      <c r="B63" t="str">
        <f t="shared" si="4"/>
        <v>大货样衣仓XXL</v>
      </c>
      <c r="C63" t="s">
        <v>61</v>
      </c>
      <c r="D63" t="s">
        <v>170</v>
      </c>
      <c r="E63">
        <v>0</v>
      </c>
      <c r="F63">
        <f t="shared" si="5"/>
        <v>0</v>
      </c>
    </row>
    <row r="64" spans="1:6">
      <c r="A64" t="str">
        <f t="shared" si="3"/>
        <v>大货样衣仓M货号</v>
      </c>
      <c r="B64" t="str">
        <f t="shared" si="4"/>
        <v>大货样衣仓M</v>
      </c>
      <c r="C64" t="s">
        <v>61</v>
      </c>
      <c r="D64" t="s">
        <v>171</v>
      </c>
      <c r="E64">
        <v>0</v>
      </c>
      <c r="F64">
        <f t="shared" si="5"/>
        <v>0</v>
      </c>
    </row>
    <row r="65" spans="1:6">
      <c r="A65" t="str">
        <f t="shared" si="3"/>
        <v>大货样衣仓XL货号</v>
      </c>
      <c r="B65" t="str">
        <f t="shared" si="4"/>
        <v>大货样衣仓XL</v>
      </c>
      <c r="C65" t="s">
        <v>61</v>
      </c>
      <c r="D65" t="s">
        <v>172</v>
      </c>
      <c r="E65">
        <v>0</v>
      </c>
      <c r="F65">
        <f t="shared" si="5"/>
        <v>0</v>
      </c>
    </row>
    <row r="66" spans="1:6">
      <c r="A66" t="str">
        <f t="shared" si="3"/>
        <v>大货样衣仓L货号</v>
      </c>
      <c r="B66" t="str">
        <f t="shared" si="4"/>
        <v>大货样衣仓L</v>
      </c>
      <c r="C66" t="s">
        <v>61</v>
      </c>
      <c r="D66" t="s">
        <v>173</v>
      </c>
      <c r="E66">
        <v>0</v>
      </c>
      <c r="F66">
        <f t="shared" si="5"/>
        <v>0</v>
      </c>
    </row>
    <row r="67" spans="1:6">
      <c r="A67" t="str">
        <f t="shared" si="3"/>
        <v>大货样衣仓S货号</v>
      </c>
      <c r="B67" t="str">
        <f t="shared" si="4"/>
        <v>大货样衣仓S</v>
      </c>
      <c r="C67" t="s">
        <v>61</v>
      </c>
      <c r="D67" t="s">
        <v>174</v>
      </c>
      <c r="E67">
        <v>0</v>
      </c>
      <c r="F67">
        <f t="shared" si="5"/>
        <v>0</v>
      </c>
    </row>
    <row r="68" spans="1:6">
      <c r="A68" t="str">
        <f t="shared" si="3"/>
        <v>大货样衣仓XS货号</v>
      </c>
      <c r="B68" t="str">
        <f t="shared" si="4"/>
        <v>大货样衣仓XS</v>
      </c>
      <c r="C68" t="s">
        <v>61</v>
      </c>
      <c r="D68" t="s">
        <v>175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南浦拍照样衣仓F货号</v>
      </c>
      <c r="B69" t="str">
        <f t="shared" ref="B69:B100" si="7">RIGHT(D69,LEN(D69)-FIND(":",D69,1))</f>
        <v>南浦拍照样衣仓F</v>
      </c>
      <c r="C69" t="s">
        <v>61</v>
      </c>
      <c r="D69" t="s">
        <v>176</v>
      </c>
      <c r="E69">
        <v>0</v>
      </c>
      <c r="F69">
        <f t="shared" ref="F69:F93" si="8">E69</f>
        <v>0</v>
      </c>
    </row>
    <row r="70" spans="1:6">
      <c r="A70" t="str">
        <f t="shared" si="6"/>
        <v>南浦拍照样衣仓XXL货号</v>
      </c>
      <c r="B70" t="str">
        <f t="shared" si="7"/>
        <v>南浦拍照样衣仓XXL</v>
      </c>
      <c r="C70" t="s">
        <v>61</v>
      </c>
      <c r="D70" t="s">
        <v>177</v>
      </c>
      <c r="E70">
        <v>0</v>
      </c>
      <c r="F70">
        <f t="shared" si="8"/>
        <v>0</v>
      </c>
    </row>
    <row r="71" spans="1:6">
      <c r="A71" t="str">
        <f t="shared" si="6"/>
        <v>南浦拍照样衣仓XL货号</v>
      </c>
      <c r="B71" t="str">
        <f t="shared" si="7"/>
        <v>南浦拍照样衣仓XL</v>
      </c>
      <c r="C71" t="s">
        <v>61</v>
      </c>
      <c r="D71" t="s">
        <v>178</v>
      </c>
      <c r="E71">
        <v>0</v>
      </c>
      <c r="F71">
        <f t="shared" si="8"/>
        <v>0</v>
      </c>
    </row>
    <row r="72" spans="1:6">
      <c r="A72" t="str">
        <f t="shared" si="6"/>
        <v>香港仓XS货号</v>
      </c>
      <c r="B72" t="str">
        <f t="shared" si="7"/>
        <v>香港仓XS</v>
      </c>
      <c r="C72" t="s">
        <v>61</v>
      </c>
      <c r="D72" t="s">
        <v>179</v>
      </c>
      <c r="E72">
        <v>0</v>
      </c>
      <c r="F72">
        <f t="shared" si="8"/>
        <v>0</v>
      </c>
    </row>
    <row r="73" spans="1:6">
      <c r="A73" t="str">
        <f t="shared" si="6"/>
        <v>南浦拍照样衣仓L货号</v>
      </c>
      <c r="B73" t="str">
        <f t="shared" si="7"/>
        <v>南浦拍照样衣仓L</v>
      </c>
      <c r="C73" t="s">
        <v>61</v>
      </c>
      <c r="D73" t="s">
        <v>180</v>
      </c>
      <c r="E73">
        <v>0</v>
      </c>
      <c r="F73">
        <f t="shared" si="8"/>
        <v>0</v>
      </c>
    </row>
    <row r="74" spans="1:6">
      <c r="A74" t="str">
        <f t="shared" si="6"/>
        <v>大货样衣仓F货号</v>
      </c>
      <c r="B74" t="str">
        <f t="shared" si="7"/>
        <v>大货样衣仓F</v>
      </c>
      <c r="C74" t="s">
        <v>61</v>
      </c>
      <c r="D74" t="s">
        <v>181</v>
      </c>
      <c r="E74">
        <v>0</v>
      </c>
      <c r="F74">
        <f t="shared" si="8"/>
        <v>0</v>
      </c>
    </row>
    <row r="75" spans="1:6">
      <c r="A75" t="str">
        <f t="shared" si="6"/>
        <v>香港仓L货号</v>
      </c>
      <c r="B75" t="str">
        <f t="shared" si="7"/>
        <v>香港仓L</v>
      </c>
      <c r="C75" t="s">
        <v>61</v>
      </c>
      <c r="D75" t="s">
        <v>182</v>
      </c>
      <c r="E75">
        <v>0</v>
      </c>
      <c r="F75">
        <f t="shared" si="8"/>
        <v>0</v>
      </c>
    </row>
    <row r="76" spans="1:6">
      <c r="A76" t="str">
        <f t="shared" si="6"/>
        <v>香港仓M货号</v>
      </c>
      <c r="B76" t="str">
        <f t="shared" si="7"/>
        <v>香港仓M</v>
      </c>
      <c r="C76" t="s">
        <v>61</v>
      </c>
      <c r="D76" t="s">
        <v>183</v>
      </c>
      <c r="E76">
        <v>0</v>
      </c>
      <c r="F76">
        <f t="shared" si="8"/>
        <v>0</v>
      </c>
    </row>
    <row r="77" spans="1:6">
      <c r="A77" t="str">
        <f t="shared" si="6"/>
        <v>香港仓F货号</v>
      </c>
      <c r="B77" t="str">
        <f t="shared" si="7"/>
        <v>香港仓F</v>
      </c>
      <c r="C77" t="s">
        <v>61</v>
      </c>
      <c r="D77" t="s">
        <v>184</v>
      </c>
      <c r="E77">
        <v>0</v>
      </c>
      <c r="F77">
        <f t="shared" si="8"/>
        <v>0</v>
      </c>
    </row>
    <row r="78" spans="1:6">
      <c r="A78" t="str">
        <f t="shared" si="6"/>
        <v>香港仓XXL货号</v>
      </c>
      <c r="B78" t="str">
        <f t="shared" si="7"/>
        <v>香港仓XXL</v>
      </c>
      <c r="C78" t="s">
        <v>61</v>
      </c>
      <c r="D78" t="s">
        <v>185</v>
      </c>
      <c r="E78">
        <v>0</v>
      </c>
      <c r="F78">
        <f t="shared" si="8"/>
        <v>0</v>
      </c>
    </row>
    <row r="79" spans="1:6">
      <c r="A79" t="str">
        <f t="shared" si="6"/>
        <v>香港仓S货号</v>
      </c>
      <c r="B79" t="str">
        <f t="shared" si="7"/>
        <v>香港仓S</v>
      </c>
      <c r="C79" t="s">
        <v>61</v>
      </c>
      <c r="D79" t="s">
        <v>186</v>
      </c>
      <c r="E79">
        <v>0</v>
      </c>
      <c r="F79">
        <f t="shared" si="8"/>
        <v>0</v>
      </c>
    </row>
    <row r="80" spans="1:6">
      <c r="A80" t="str">
        <f t="shared" si="6"/>
        <v>香港仓XL货号</v>
      </c>
      <c r="B80" t="str">
        <f t="shared" si="7"/>
        <v>香港仓XL</v>
      </c>
      <c r="C80" t="s">
        <v>61</v>
      </c>
      <c r="D80" t="s">
        <v>187</v>
      </c>
      <c r="E80">
        <v>0</v>
      </c>
      <c r="F80">
        <f t="shared" si="8"/>
        <v>0</v>
      </c>
    </row>
    <row r="81" spans="1:6">
      <c r="A81" t="str">
        <f t="shared" si="6"/>
        <v>武汉仓XS货号</v>
      </c>
      <c r="B81" t="str">
        <f t="shared" si="7"/>
        <v>武汉仓XS</v>
      </c>
      <c r="C81" t="s">
        <v>61</v>
      </c>
      <c r="D81" t="s">
        <v>188</v>
      </c>
      <c r="E81">
        <v>0</v>
      </c>
      <c r="F81">
        <f t="shared" si="8"/>
        <v>0</v>
      </c>
    </row>
    <row r="82" spans="1:6">
      <c r="A82" t="str">
        <f t="shared" si="6"/>
        <v>武汉仓S货号</v>
      </c>
      <c r="B82" t="str">
        <f t="shared" si="7"/>
        <v>武汉仓S</v>
      </c>
      <c r="C82" t="s">
        <v>61</v>
      </c>
      <c r="D82" t="s">
        <v>189</v>
      </c>
      <c r="E82">
        <v>0</v>
      </c>
      <c r="F82">
        <f t="shared" si="8"/>
        <v>0</v>
      </c>
    </row>
    <row r="83" spans="1:6">
      <c r="A83" t="str">
        <f t="shared" si="6"/>
        <v>武汉仓F货号</v>
      </c>
      <c r="B83" t="str">
        <f t="shared" si="7"/>
        <v>武汉仓F</v>
      </c>
      <c r="C83" t="s">
        <v>61</v>
      </c>
      <c r="D83" t="s">
        <v>190</v>
      </c>
      <c r="E83">
        <v>0</v>
      </c>
      <c r="F83">
        <f t="shared" si="8"/>
        <v>0</v>
      </c>
    </row>
    <row r="84" spans="1:6">
      <c r="A84" t="str">
        <f t="shared" si="6"/>
        <v>武汉仓XXL货号</v>
      </c>
      <c r="B84" t="str">
        <f t="shared" si="7"/>
        <v>武汉仓XXL</v>
      </c>
      <c r="C84" t="s">
        <v>61</v>
      </c>
      <c r="D84" t="s">
        <v>191</v>
      </c>
      <c r="E84">
        <v>0</v>
      </c>
      <c r="F84">
        <f t="shared" si="8"/>
        <v>0</v>
      </c>
    </row>
    <row r="85" spans="1:6">
      <c r="A85" t="str">
        <f t="shared" si="6"/>
        <v>武汉仓XL货号</v>
      </c>
      <c r="B85" t="str">
        <f t="shared" si="7"/>
        <v>武汉仓XL</v>
      </c>
      <c r="C85" t="s">
        <v>61</v>
      </c>
      <c r="D85" t="s">
        <v>192</v>
      </c>
      <c r="E85">
        <v>0</v>
      </c>
      <c r="F85">
        <f t="shared" si="8"/>
        <v>0</v>
      </c>
    </row>
    <row r="86" spans="1:6">
      <c r="A86" t="str">
        <f t="shared" si="6"/>
        <v>武汉仓L货号</v>
      </c>
      <c r="B86" t="str">
        <f t="shared" si="7"/>
        <v>武汉仓L</v>
      </c>
      <c r="C86" t="s">
        <v>61</v>
      </c>
      <c r="D86" t="s">
        <v>193</v>
      </c>
      <c r="E86">
        <v>0</v>
      </c>
      <c r="F86">
        <f t="shared" si="8"/>
        <v>0</v>
      </c>
    </row>
    <row r="87" spans="1:6">
      <c r="A87" t="str">
        <f t="shared" si="6"/>
        <v>武汉仓M货号</v>
      </c>
      <c r="B87" t="str">
        <f t="shared" si="7"/>
        <v>武汉仓M</v>
      </c>
      <c r="C87" t="s">
        <v>61</v>
      </c>
      <c r="D87" t="s">
        <v>194</v>
      </c>
      <c r="E87">
        <v>0</v>
      </c>
      <c r="F87">
        <f t="shared" si="8"/>
        <v>0</v>
      </c>
    </row>
    <row r="88" spans="1:6">
      <c r="A88" t="str">
        <f t="shared" si="6"/>
        <v>广州期货仓MCW501TS0040W0</v>
      </c>
      <c r="B88" t="str">
        <f t="shared" si="7"/>
        <v>广州期货仓M</v>
      </c>
      <c r="C88" t="s">
        <v>71</v>
      </c>
      <c r="D88" t="s">
        <v>153</v>
      </c>
      <c r="E88"/>
      <c r="F88">
        <f t="shared" si="8"/>
        <v>0</v>
      </c>
    </row>
    <row r="89" spans="1:6">
      <c r="A89" t="str">
        <f t="shared" si="6"/>
        <v>广州期货仓XSCW501TS0040W0</v>
      </c>
      <c r="B89" t="str">
        <f t="shared" si="7"/>
        <v>广州期货仓XS</v>
      </c>
      <c r="C89" t="s">
        <v>71</v>
      </c>
      <c r="D89" t="s">
        <v>154</v>
      </c>
      <c r="F89">
        <f t="shared" si="8"/>
        <v>0</v>
      </c>
    </row>
    <row r="90" spans="1:6">
      <c r="A90" t="str">
        <f t="shared" si="6"/>
        <v>广州期货仓SCW501TS0040W0</v>
      </c>
      <c r="B90" t="str">
        <f t="shared" si="7"/>
        <v>广州期货仓S</v>
      </c>
      <c r="C90" t="s">
        <v>71</v>
      </c>
      <c r="D90" t="s">
        <v>155</v>
      </c>
      <c r="E90"/>
      <c r="F90">
        <f t="shared" si="8"/>
        <v>0</v>
      </c>
    </row>
    <row r="91" spans="1:6">
      <c r="A91" t="str">
        <f t="shared" si="6"/>
        <v>广州期货仓FCW501TS0040W0</v>
      </c>
      <c r="B91" t="str">
        <f t="shared" si="7"/>
        <v>广州期货仓F</v>
      </c>
      <c r="C91" t="s">
        <v>71</v>
      </c>
      <c r="D91" t="s">
        <v>156</v>
      </c>
      <c r="F91">
        <f t="shared" si="8"/>
        <v>0</v>
      </c>
    </row>
    <row r="92" spans="1:6">
      <c r="A92" t="str">
        <f t="shared" si="6"/>
        <v>南浦拍照样衣仓XSCW501TS0040W0</v>
      </c>
      <c r="B92" t="str">
        <f t="shared" si="7"/>
        <v>南浦拍照样衣仓XS</v>
      </c>
      <c r="C92" t="s">
        <v>71</v>
      </c>
      <c r="D92" t="s">
        <v>157</v>
      </c>
      <c r="F92">
        <f t="shared" si="8"/>
        <v>0</v>
      </c>
    </row>
    <row r="93" spans="1:6">
      <c r="A93" t="str">
        <f t="shared" si="6"/>
        <v>南浦拍照样衣仓MCW501TS0040W0</v>
      </c>
      <c r="B93" t="str">
        <f t="shared" si="7"/>
        <v>南浦拍照样衣仓M</v>
      </c>
      <c r="C93" t="s">
        <v>71</v>
      </c>
      <c r="D93" t="s">
        <v>158</v>
      </c>
      <c r="F93">
        <f t="shared" si="8"/>
        <v>0</v>
      </c>
    </row>
    <row r="94" spans="1:6">
      <c r="A94" t="str">
        <f t="shared" si="6"/>
        <v>南浦拍照样衣仓SCW501TS0040W0</v>
      </c>
      <c r="B94" t="str">
        <f t="shared" si="7"/>
        <v>南浦拍照样衣仓S</v>
      </c>
      <c r="C94" t="s">
        <v>71</v>
      </c>
      <c r="D94" t="s">
        <v>159</v>
      </c>
      <c r="F94">
        <f t="shared" ref="F94:F123" si="9">E94</f>
        <v>0</v>
      </c>
    </row>
    <row r="95" spans="1:6">
      <c r="A95" t="str">
        <f t="shared" si="6"/>
        <v>南浦正品仓FCW501TS0040W0</v>
      </c>
      <c r="B95" t="str">
        <f t="shared" si="7"/>
        <v>南浦正品仓F</v>
      </c>
      <c r="C95" t="s">
        <v>71</v>
      </c>
      <c r="D95" t="s">
        <v>160</v>
      </c>
      <c r="E95">
        <v>0</v>
      </c>
      <c r="F95">
        <f t="shared" si="9"/>
        <v>0</v>
      </c>
    </row>
    <row r="96" spans="1:6">
      <c r="A96" t="str">
        <f t="shared" si="6"/>
        <v>广州期货仓XXLCW501TS0040W0</v>
      </c>
      <c r="B96" t="str">
        <f t="shared" si="7"/>
        <v>广州期货仓XXL</v>
      </c>
      <c r="C96" t="s">
        <v>71</v>
      </c>
      <c r="D96" t="s">
        <v>161</v>
      </c>
      <c r="F96">
        <f t="shared" si="9"/>
        <v>0</v>
      </c>
    </row>
    <row r="97" spans="1:6">
      <c r="A97" t="str">
        <f t="shared" si="6"/>
        <v>广州期货仓XLCW501TS0040W0</v>
      </c>
      <c r="B97" t="str">
        <f t="shared" si="7"/>
        <v>广州期货仓XL</v>
      </c>
      <c r="C97" t="s">
        <v>71</v>
      </c>
      <c r="D97" t="s">
        <v>162</v>
      </c>
      <c r="E97"/>
      <c r="F97">
        <f t="shared" si="9"/>
        <v>0</v>
      </c>
    </row>
    <row r="98" spans="1:6">
      <c r="A98" t="str">
        <f t="shared" si="6"/>
        <v>广州期货仓LCW501TS0040W0</v>
      </c>
      <c r="B98" t="str">
        <f t="shared" si="7"/>
        <v>广州期货仓L</v>
      </c>
      <c r="C98" t="s">
        <v>71</v>
      </c>
      <c r="D98" t="s">
        <v>163</v>
      </c>
      <c r="E98"/>
      <c r="F98">
        <f t="shared" si="9"/>
        <v>0</v>
      </c>
    </row>
    <row r="99" spans="1:6">
      <c r="A99" t="str">
        <f t="shared" si="6"/>
        <v>南浦正品仓XXLCW501TS0040W0</v>
      </c>
      <c r="B99" t="str">
        <f t="shared" si="7"/>
        <v>南浦正品仓XXL</v>
      </c>
      <c r="C99" t="s">
        <v>71</v>
      </c>
      <c r="D99" t="s">
        <v>164</v>
      </c>
      <c r="F99">
        <f t="shared" si="9"/>
        <v>0</v>
      </c>
    </row>
    <row r="100" spans="1:6">
      <c r="A100" t="str">
        <f t="shared" si="6"/>
        <v>南浦正品仓XLCW501TS0040W0</v>
      </c>
      <c r="B100" t="str">
        <f t="shared" si="7"/>
        <v>南浦正品仓XL</v>
      </c>
      <c r="C100" t="s">
        <v>71</v>
      </c>
      <c r="D100" t="s">
        <v>165</v>
      </c>
      <c r="E100">
        <v>0</v>
      </c>
      <c r="F100">
        <f t="shared" si="9"/>
        <v>0</v>
      </c>
    </row>
    <row r="101" spans="1:6">
      <c r="A101" t="str">
        <f t="shared" ref="A101:A123" si="10">B101&amp;C101</f>
        <v>南浦正品仓LCW501TS0040W0</v>
      </c>
      <c r="B101" t="str">
        <f t="shared" ref="B101:B123" si="11">RIGHT(D101,LEN(D101)-FIND(":",D101,1))</f>
        <v>南浦正品仓L</v>
      </c>
      <c r="C101" t="s">
        <v>71</v>
      </c>
      <c r="D101" t="s">
        <v>166</v>
      </c>
      <c r="E101">
        <v>0</v>
      </c>
      <c r="F101">
        <f t="shared" si="9"/>
        <v>0</v>
      </c>
    </row>
    <row r="102" spans="1:6">
      <c r="A102" t="str">
        <f t="shared" si="10"/>
        <v>南浦正品仓MCW501TS0040W0</v>
      </c>
      <c r="B102" t="str">
        <f t="shared" si="11"/>
        <v>南浦正品仓M</v>
      </c>
      <c r="C102" t="s">
        <v>71</v>
      </c>
      <c r="D102" t="s">
        <v>167</v>
      </c>
      <c r="E102">
        <v>0</v>
      </c>
      <c r="F102">
        <f t="shared" si="9"/>
        <v>0</v>
      </c>
    </row>
    <row r="103" spans="1:6">
      <c r="A103" t="str">
        <f t="shared" si="10"/>
        <v>南浦正品仓SCW501TS0040W0</v>
      </c>
      <c r="B103" t="str">
        <f t="shared" si="11"/>
        <v>南浦正品仓S</v>
      </c>
      <c r="C103" t="s">
        <v>71</v>
      </c>
      <c r="D103" t="s">
        <v>168</v>
      </c>
      <c r="E103">
        <v>0</v>
      </c>
      <c r="F103">
        <f t="shared" si="9"/>
        <v>0</v>
      </c>
    </row>
    <row r="104" spans="1:6">
      <c r="A104" t="str">
        <f t="shared" si="10"/>
        <v>南浦正品仓XSCW501TS0040W0</v>
      </c>
      <c r="B104" t="str">
        <f t="shared" si="11"/>
        <v>南浦正品仓XS</v>
      </c>
      <c r="C104" t="s">
        <v>71</v>
      </c>
      <c r="D104" t="s">
        <v>169</v>
      </c>
      <c r="E104">
        <v>0</v>
      </c>
      <c r="F104">
        <f t="shared" si="9"/>
        <v>0</v>
      </c>
    </row>
    <row r="105" spans="1:6">
      <c r="A105" t="str">
        <f t="shared" si="10"/>
        <v>大货样衣仓XXLCW501TS0040W0</v>
      </c>
      <c r="B105" t="str">
        <f t="shared" si="11"/>
        <v>大货样衣仓XXL</v>
      </c>
      <c r="C105" t="s">
        <v>71</v>
      </c>
      <c r="D105" t="s">
        <v>170</v>
      </c>
      <c r="F105">
        <f t="shared" si="9"/>
        <v>0</v>
      </c>
    </row>
    <row r="106" spans="1:6">
      <c r="A106" t="str">
        <f t="shared" si="10"/>
        <v>大货样衣仓MCW501TS0040W0</v>
      </c>
      <c r="B106" t="str">
        <f t="shared" si="11"/>
        <v>大货样衣仓M</v>
      </c>
      <c r="C106" t="s">
        <v>71</v>
      </c>
      <c r="D106" t="s">
        <v>171</v>
      </c>
      <c r="F106">
        <f t="shared" si="9"/>
        <v>0</v>
      </c>
    </row>
    <row r="107" spans="1:6">
      <c r="A107" t="str">
        <f t="shared" si="10"/>
        <v>大货样衣仓XLCW501TS0040W0</v>
      </c>
      <c r="B107" t="str">
        <f t="shared" si="11"/>
        <v>大货样衣仓XL</v>
      </c>
      <c r="C107" t="s">
        <v>71</v>
      </c>
      <c r="D107" t="s">
        <v>172</v>
      </c>
      <c r="F107">
        <f t="shared" si="9"/>
        <v>0</v>
      </c>
    </row>
    <row r="108" spans="1:6">
      <c r="A108" t="str">
        <f t="shared" si="10"/>
        <v>大货样衣仓LCW501TS0040W0</v>
      </c>
      <c r="B108" t="str">
        <f t="shared" si="11"/>
        <v>大货样衣仓L</v>
      </c>
      <c r="C108" t="s">
        <v>71</v>
      </c>
      <c r="D108" t="s">
        <v>173</v>
      </c>
      <c r="E108"/>
      <c r="F108">
        <f t="shared" si="9"/>
        <v>0</v>
      </c>
    </row>
    <row r="109" spans="1:6">
      <c r="A109" t="str">
        <f t="shared" si="10"/>
        <v>大货样衣仓SCW501TS0040W0</v>
      </c>
      <c r="B109" t="str">
        <f t="shared" si="11"/>
        <v>大货样衣仓S</v>
      </c>
      <c r="C109" t="s">
        <v>71</v>
      </c>
      <c r="D109" t="s">
        <v>174</v>
      </c>
      <c r="E109">
        <v>1</v>
      </c>
      <c r="F109">
        <f t="shared" si="9"/>
        <v>1</v>
      </c>
    </row>
    <row r="110" spans="1:6">
      <c r="A110" t="str">
        <f t="shared" si="10"/>
        <v>大货样衣仓XSCW501TS0040W0</v>
      </c>
      <c r="B110" t="str">
        <f t="shared" si="11"/>
        <v>大货样衣仓XS</v>
      </c>
      <c r="C110" t="s">
        <v>71</v>
      </c>
      <c r="D110" t="s">
        <v>175</v>
      </c>
      <c r="F110">
        <f t="shared" si="9"/>
        <v>0</v>
      </c>
    </row>
    <row r="111" spans="1:6">
      <c r="A111" t="str">
        <f t="shared" si="10"/>
        <v>南浦拍照样衣仓FCW501TS0040W0</v>
      </c>
      <c r="B111" t="str">
        <f t="shared" si="11"/>
        <v>南浦拍照样衣仓F</v>
      </c>
      <c r="C111" t="s">
        <v>71</v>
      </c>
      <c r="D111" t="s">
        <v>176</v>
      </c>
      <c r="F111">
        <f t="shared" si="9"/>
        <v>0</v>
      </c>
    </row>
    <row r="112" spans="1:6">
      <c r="A112" t="str">
        <f t="shared" si="10"/>
        <v>南浦拍照样衣仓XXLCW501TS0040W0</v>
      </c>
      <c r="B112" t="str">
        <f t="shared" si="11"/>
        <v>南浦拍照样衣仓XXL</v>
      </c>
      <c r="C112" t="s">
        <v>71</v>
      </c>
      <c r="D112" t="s">
        <v>177</v>
      </c>
      <c r="F112">
        <f t="shared" si="9"/>
        <v>0</v>
      </c>
    </row>
    <row r="113" spans="1:6">
      <c r="A113" t="str">
        <f t="shared" si="10"/>
        <v>南浦拍照样衣仓XLCW501TS0040W0</v>
      </c>
      <c r="B113" t="str">
        <f t="shared" si="11"/>
        <v>南浦拍照样衣仓XL</v>
      </c>
      <c r="C113" t="s">
        <v>71</v>
      </c>
      <c r="D113" t="s">
        <v>178</v>
      </c>
      <c r="F113">
        <f t="shared" si="9"/>
        <v>0</v>
      </c>
    </row>
    <row r="114" spans="1:6">
      <c r="A114" t="str">
        <f t="shared" si="10"/>
        <v>香港仓XSCW501TS0040W0</v>
      </c>
      <c r="B114" t="str">
        <f t="shared" si="11"/>
        <v>香港仓XS</v>
      </c>
      <c r="C114" t="s">
        <v>71</v>
      </c>
      <c r="D114" t="s">
        <v>179</v>
      </c>
      <c r="E114">
        <v>10</v>
      </c>
      <c r="F114">
        <f t="shared" si="9"/>
        <v>10</v>
      </c>
    </row>
    <row r="115" spans="1:6">
      <c r="A115" t="str">
        <f t="shared" si="10"/>
        <v>南浦拍照样衣仓LCW501TS0040W0</v>
      </c>
      <c r="B115" t="str">
        <f t="shared" si="11"/>
        <v>南浦拍照样衣仓L</v>
      </c>
      <c r="C115" t="s">
        <v>71</v>
      </c>
      <c r="D115" t="s">
        <v>180</v>
      </c>
      <c r="F115">
        <f t="shared" si="9"/>
        <v>0</v>
      </c>
    </row>
    <row r="116" spans="1:6">
      <c r="A116" t="str">
        <f t="shared" si="10"/>
        <v>大货样衣仓FCW501TS0040W0</v>
      </c>
      <c r="B116" t="str">
        <f t="shared" si="11"/>
        <v>大货样衣仓F</v>
      </c>
      <c r="C116" t="s">
        <v>71</v>
      </c>
      <c r="D116" t="s">
        <v>181</v>
      </c>
      <c r="F116">
        <f t="shared" si="9"/>
        <v>0</v>
      </c>
    </row>
    <row r="117" spans="1:6">
      <c r="A117" t="str">
        <f t="shared" si="10"/>
        <v>香港仓LCW501TS0040W0</v>
      </c>
      <c r="B117" t="str">
        <f t="shared" si="11"/>
        <v>香港仓L</v>
      </c>
      <c r="C117" t="s">
        <v>71</v>
      </c>
      <c r="D117" t="s">
        <v>182</v>
      </c>
      <c r="E117">
        <v>11</v>
      </c>
      <c r="F117">
        <f t="shared" si="9"/>
        <v>11</v>
      </c>
    </row>
    <row r="118" spans="1:6">
      <c r="A118" t="str">
        <f t="shared" si="10"/>
        <v>香港仓MCW501TS0040W0</v>
      </c>
      <c r="B118" t="str">
        <f t="shared" si="11"/>
        <v>香港仓M</v>
      </c>
      <c r="C118" t="s">
        <v>71</v>
      </c>
      <c r="D118" t="s">
        <v>183</v>
      </c>
      <c r="E118">
        <v>55</v>
      </c>
      <c r="F118">
        <f t="shared" si="9"/>
        <v>55</v>
      </c>
    </row>
    <row r="119" spans="1:6">
      <c r="A119" t="str">
        <f t="shared" si="10"/>
        <v>香港仓FCW501TS0040W0</v>
      </c>
      <c r="B119" t="str">
        <f t="shared" si="11"/>
        <v>香港仓F</v>
      </c>
      <c r="C119" t="s">
        <v>71</v>
      </c>
      <c r="D119" t="s">
        <v>184</v>
      </c>
      <c r="F119">
        <f t="shared" si="9"/>
        <v>0</v>
      </c>
    </row>
    <row r="120" spans="1:6">
      <c r="A120" t="str">
        <f t="shared" si="10"/>
        <v>香港仓XXLCW501TS0040W0</v>
      </c>
      <c r="B120" t="str">
        <f t="shared" si="11"/>
        <v>香港仓XXL</v>
      </c>
      <c r="C120" t="s">
        <v>71</v>
      </c>
      <c r="D120" t="s">
        <v>185</v>
      </c>
      <c r="E120">
        <v>0</v>
      </c>
      <c r="F120">
        <f t="shared" si="9"/>
        <v>0</v>
      </c>
    </row>
    <row r="121" spans="1:6">
      <c r="A121" t="str">
        <f t="shared" si="10"/>
        <v>香港仓SCW501TS0040W0</v>
      </c>
      <c r="B121" t="str">
        <f t="shared" si="11"/>
        <v>香港仓S</v>
      </c>
      <c r="C121" t="s">
        <v>71</v>
      </c>
      <c r="D121" t="s">
        <v>186</v>
      </c>
      <c r="E121">
        <v>67</v>
      </c>
      <c r="F121">
        <f t="shared" si="9"/>
        <v>67</v>
      </c>
    </row>
    <row r="122" spans="1:6">
      <c r="A122" t="str">
        <f t="shared" si="10"/>
        <v>香港仓XLCW501TS0040W0</v>
      </c>
      <c r="B122" t="str">
        <f t="shared" si="11"/>
        <v>香港仓XL</v>
      </c>
      <c r="C122" t="s">
        <v>71</v>
      </c>
      <c r="D122" t="s">
        <v>187</v>
      </c>
      <c r="E122">
        <v>0</v>
      </c>
      <c r="F122">
        <f t="shared" si="9"/>
        <v>0</v>
      </c>
    </row>
    <row r="123" spans="1:6">
      <c r="A123" t="str">
        <f t="shared" si="10"/>
        <v>武汉仓XSCW501TS0040W0</v>
      </c>
      <c r="B123" t="str">
        <f t="shared" si="11"/>
        <v>武汉仓XS</v>
      </c>
      <c r="C123" t="s">
        <v>71</v>
      </c>
      <c r="D123" t="s">
        <v>188</v>
      </c>
      <c r="E123"/>
      <c r="F123">
        <f t="shared" si="9"/>
        <v>0</v>
      </c>
    </row>
    <row r="124" spans="1:6">
      <c r="A124" t="str">
        <f t="shared" ref="A124:A155" si="12">B124&amp;C124</f>
        <v>武汉仓SCW501TS0040W0</v>
      </c>
      <c r="B124" t="str">
        <f t="shared" ref="B124:B155" si="13">RIGHT(D124,LEN(D124)-FIND(":",D124,1))</f>
        <v>武汉仓S</v>
      </c>
      <c r="C124" t="s">
        <v>71</v>
      </c>
      <c r="D124" t="s">
        <v>189</v>
      </c>
      <c r="E124"/>
      <c r="F124">
        <f t="shared" ref="F124:F155" si="14">E124</f>
        <v>0</v>
      </c>
    </row>
    <row r="125" spans="1:6">
      <c r="A125" t="str">
        <f t="shared" si="12"/>
        <v>武汉仓FCW501TS0040W0</v>
      </c>
      <c r="B125" t="str">
        <f t="shared" si="13"/>
        <v>武汉仓F</v>
      </c>
      <c r="C125" t="s">
        <v>71</v>
      </c>
      <c r="D125" t="s">
        <v>190</v>
      </c>
      <c r="F125">
        <f t="shared" si="14"/>
        <v>0</v>
      </c>
    </row>
    <row r="126" spans="1:6">
      <c r="A126" t="str">
        <f t="shared" si="12"/>
        <v>武汉仓XXLCW501TS0040W0</v>
      </c>
      <c r="B126" t="str">
        <f t="shared" si="13"/>
        <v>武汉仓XXL</v>
      </c>
      <c r="C126" t="s">
        <v>71</v>
      </c>
      <c r="D126" t="s">
        <v>191</v>
      </c>
      <c r="F126">
        <f t="shared" si="14"/>
        <v>0</v>
      </c>
    </row>
    <row r="127" spans="1:6">
      <c r="A127" t="str">
        <f t="shared" si="12"/>
        <v>武汉仓XLCW501TS0040W0</v>
      </c>
      <c r="B127" t="str">
        <f t="shared" si="13"/>
        <v>武汉仓XL</v>
      </c>
      <c r="C127" t="s">
        <v>71</v>
      </c>
      <c r="D127" t="s">
        <v>192</v>
      </c>
      <c r="E127"/>
      <c r="F127">
        <f t="shared" si="14"/>
        <v>0</v>
      </c>
    </row>
    <row r="128" spans="1:6">
      <c r="A128" t="str">
        <f t="shared" si="12"/>
        <v>武汉仓LCW501TS0040W0</v>
      </c>
      <c r="B128" t="str">
        <f t="shared" si="13"/>
        <v>武汉仓L</v>
      </c>
      <c r="C128" t="s">
        <v>71</v>
      </c>
      <c r="D128" t="s">
        <v>193</v>
      </c>
      <c r="E128"/>
      <c r="F128">
        <f t="shared" si="14"/>
        <v>0</v>
      </c>
    </row>
    <row r="129" spans="1:6">
      <c r="A129" t="str">
        <f t="shared" si="12"/>
        <v>武汉仓MCW501TS0040W0</v>
      </c>
      <c r="B129" t="str">
        <f t="shared" si="13"/>
        <v>武汉仓M</v>
      </c>
      <c r="C129" t="s">
        <v>71</v>
      </c>
      <c r="D129" t="s">
        <v>194</v>
      </c>
      <c r="E129"/>
      <c r="F129">
        <f t="shared" si="14"/>
        <v>0</v>
      </c>
    </row>
    <row r="130" spans="1:6">
      <c r="A130" t="str">
        <f t="shared" si="12"/>
        <v>广州期货仓MCW502TS0292B0</v>
      </c>
      <c r="B130" t="str">
        <f t="shared" si="13"/>
        <v>广州期货仓M</v>
      </c>
      <c r="C130" t="s">
        <v>63</v>
      </c>
      <c r="D130" t="s">
        <v>153</v>
      </c>
      <c r="E130">
        <v>10</v>
      </c>
      <c r="F130">
        <f t="shared" si="14"/>
        <v>10</v>
      </c>
    </row>
    <row r="131" spans="1:6">
      <c r="A131" t="str">
        <f t="shared" si="12"/>
        <v>广州期货仓XSCW502TS0292B0</v>
      </c>
      <c r="B131" t="str">
        <f t="shared" si="13"/>
        <v>广州期货仓XS</v>
      </c>
      <c r="C131" t="s">
        <v>63</v>
      </c>
      <c r="D131" t="s">
        <v>154</v>
      </c>
      <c r="F131">
        <f t="shared" si="14"/>
        <v>0</v>
      </c>
    </row>
    <row r="132" spans="1:6">
      <c r="A132" t="str">
        <f t="shared" si="12"/>
        <v>广州期货仓SCW502TS0292B0</v>
      </c>
      <c r="B132" t="str">
        <f t="shared" si="13"/>
        <v>广州期货仓S</v>
      </c>
      <c r="C132" t="s">
        <v>63</v>
      </c>
      <c r="D132" t="s">
        <v>155</v>
      </c>
      <c r="E132">
        <v>3</v>
      </c>
      <c r="F132">
        <f t="shared" si="14"/>
        <v>3</v>
      </c>
    </row>
    <row r="133" spans="1:6">
      <c r="A133" t="str">
        <f t="shared" si="12"/>
        <v>广州期货仓FCW502TS0292B0</v>
      </c>
      <c r="B133" t="str">
        <f t="shared" si="13"/>
        <v>广州期货仓F</v>
      </c>
      <c r="C133" t="s">
        <v>63</v>
      </c>
      <c r="D133" t="s">
        <v>156</v>
      </c>
      <c r="F133">
        <f t="shared" si="14"/>
        <v>0</v>
      </c>
    </row>
    <row r="134" spans="1:6">
      <c r="A134" t="str">
        <f t="shared" si="12"/>
        <v>南浦拍照样衣仓XSCW502TS0292B0</v>
      </c>
      <c r="B134" t="str">
        <f t="shared" si="13"/>
        <v>南浦拍照样衣仓XS</v>
      </c>
      <c r="C134" t="s">
        <v>63</v>
      </c>
      <c r="D134" t="s">
        <v>157</v>
      </c>
      <c r="F134">
        <f t="shared" si="14"/>
        <v>0</v>
      </c>
    </row>
    <row r="135" spans="1:6">
      <c r="A135" t="str">
        <f t="shared" si="12"/>
        <v>南浦拍照样衣仓MCW502TS0292B0</v>
      </c>
      <c r="B135" t="str">
        <f t="shared" si="13"/>
        <v>南浦拍照样衣仓M</v>
      </c>
      <c r="C135" t="s">
        <v>63</v>
      </c>
      <c r="D135" t="s">
        <v>158</v>
      </c>
      <c r="F135">
        <f t="shared" si="14"/>
        <v>0</v>
      </c>
    </row>
    <row r="136" spans="1:6">
      <c r="A136" t="str">
        <f t="shared" si="12"/>
        <v>南浦拍照样衣仓SCW502TS0292B0</v>
      </c>
      <c r="B136" t="str">
        <f t="shared" si="13"/>
        <v>南浦拍照样衣仓S</v>
      </c>
      <c r="C136" t="s">
        <v>63</v>
      </c>
      <c r="D136" t="s">
        <v>159</v>
      </c>
      <c r="F136">
        <f t="shared" si="14"/>
        <v>0</v>
      </c>
    </row>
    <row r="137" spans="1:6">
      <c r="A137" t="str">
        <f t="shared" si="12"/>
        <v>南浦正品仓FCW502TS0292B0</v>
      </c>
      <c r="B137" t="str">
        <f t="shared" si="13"/>
        <v>南浦正品仓F</v>
      </c>
      <c r="C137" t="s">
        <v>63</v>
      </c>
      <c r="D137" t="s">
        <v>160</v>
      </c>
      <c r="E137">
        <v>0</v>
      </c>
      <c r="F137">
        <f t="shared" si="14"/>
        <v>0</v>
      </c>
    </row>
    <row r="138" spans="1:6">
      <c r="A138" t="str">
        <f t="shared" si="12"/>
        <v>广州期货仓XXLCW502TS0292B0</v>
      </c>
      <c r="B138" t="str">
        <f t="shared" si="13"/>
        <v>广州期货仓XXL</v>
      </c>
      <c r="C138" t="s">
        <v>63</v>
      </c>
      <c r="D138" t="s">
        <v>161</v>
      </c>
      <c r="F138">
        <f t="shared" si="14"/>
        <v>0</v>
      </c>
    </row>
    <row r="139" spans="1:6">
      <c r="A139" t="str">
        <f t="shared" si="12"/>
        <v>广州期货仓XLCW502TS0292B0</v>
      </c>
      <c r="B139" t="str">
        <f t="shared" si="13"/>
        <v>广州期货仓XL</v>
      </c>
      <c r="C139" t="s">
        <v>63</v>
      </c>
      <c r="D139" t="s">
        <v>162</v>
      </c>
      <c r="E139">
        <v>3</v>
      </c>
      <c r="F139">
        <f t="shared" si="14"/>
        <v>3</v>
      </c>
    </row>
    <row r="140" spans="1:6">
      <c r="A140" t="str">
        <f t="shared" si="12"/>
        <v>广州期货仓LCW502TS0292B0</v>
      </c>
      <c r="B140" t="str">
        <f t="shared" si="13"/>
        <v>广州期货仓L</v>
      </c>
      <c r="C140" t="s">
        <v>63</v>
      </c>
      <c r="D140" t="s">
        <v>163</v>
      </c>
      <c r="E140">
        <v>10</v>
      </c>
      <c r="F140">
        <f t="shared" si="14"/>
        <v>10</v>
      </c>
    </row>
    <row r="141" spans="1:6">
      <c r="A141" t="str">
        <f t="shared" si="12"/>
        <v>南浦正品仓XXLCW502TS0292B0</v>
      </c>
      <c r="B141" t="str">
        <f t="shared" si="13"/>
        <v>南浦正品仓XXL</v>
      </c>
      <c r="C141" t="s">
        <v>63</v>
      </c>
      <c r="D141" t="s">
        <v>164</v>
      </c>
      <c r="F141">
        <f t="shared" si="14"/>
        <v>0</v>
      </c>
    </row>
    <row r="142" spans="1:6">
      <c r="A142" t="str">
        <f t="shared" si="12"/>
        <v>南浦正品仓XLCW502TS0292B0</v>
      </c>
      <c r="B142" t="str">
        <f t="shared" si="13"/>
        <v>南浦正品仓XL</v>
      </c>
      <c r="C142" t="s">
        <v>63</v>
      </c>
      <c r="D142" t="s">
        <v>165</v>
      </c>
      <c r="E142">
        <v>0</v>
      </c>
      <c r="F142">
        <f t="shared" si="14"/>
        <v>0</v>
      </c>
    </row>
    <row r="143" spans="1:6">
      <c r="A143" t="str">
        <f t="shared" si="12"/>
        <v>南浦正品仓LCW502TS0292B0</v>
      </c>
      <c r="B143" t="str">
        <f t="shared" si="13"/>
        <v>南浦正品仓L</v>
      </c>
      <c r="C143" t="s">
        <v>63</v>
      </c>
      <c r="D143" t="s">
        <v>166</v>
      </c>
      <c r="E143">
        <v>0</v>
      </c>
      <c r="F143">
        <f t="shared" si="14"/>
        <v>0</v>
      </c>
    </row>
    <row r="144" spans="1:6">
      <c r="A144" t="str">
        <f t="shared" si="12"/>
        <v>南浦正品仓MCW502TS0292B0</v>
      </c>
      <c r="B144" t="str">
        <f t="shared" si="13"/>
        <v>南浦正品仓M</v>
      </c>
      <c r="C144" t="s">
        <v>63</v>
      </c>
      <c r="D144" t="s">
        <v>167</v>
      </c>
      <c r="E144">
        <v>0</v>
      </c>
      <c r="F144">
        <f t="shared" si="14"/>
        <v>0</v>
      </c>
    </row>
    <row r="145" spans="1:6">
      <c r="A145" t="str">
        <f t="shared" si="12"/>
        <v>南浦正品仓SCW502TS0292B0</v>
      </c>
      <c r="B145" t="str">
        <f t="shared" si="13"/>
        <v>南浦正品仓S</v>
      </c>
      <c r="C145" t="s">
        <v>63</v>
      </c>
      <c r="D145" t="s">
        <v>168</v>
      </c>
      <c r="E145">
        <v>0</v>
      </c>
      <c r="F145">
        <f t="shared" si="14"/>
        <v>0</v>
      </c>
    </row>
    <row r="146" spans="1:6">
      <c r="A146" t="str">
        <f t="shared" si="12"/>
        <v>南浦正品仓XSCW502TS0292B0</v>
      </c>
      <c r="B146" t="str">
        <f t="shared" si="13"/>
        <v>南浦正品仓XS</v>
      </c>
      <c r="C146" t="s">
        <v>63</v>
      </c>
      <c r="D146" t="s">
        <v>169</v>
      </c>
      <c r="E146">
        <v>0</v>
      </c>
      <c r="F146">
        <f t="shared" si="14"/>
        <v>0</v>
      </c>
    </row>
    <row r="147" spans="1:6">
      <c r="A147" t="str">
        <f t="shared" si="12"/>
        <v>大货样衣仓XXLCW502TS0292B0</v>
      </c>
      <c r="B147" t="str">
        <f t="shared" si="13"/>
        <v>大货样衣仓XXL</v>
      </c>
      <c r="C147" t="s">
        <v>63</v>
      </c>
      <c r="D147" t="s">
        <v>170</v>
      </c>
      <c r="F147">
        <f t="shared" si="14"/>
        <v>0</v>
      </c>
    </row>
    <row r="148" spans="1:6">
      <c r="A148" t="str">
        <f t="shared" si="12"/>
        <v>大货样衣仓MCW502TS0292B0</v>
      </c>
      <c r="B148" t="str">
        <f t="shared" si="13"/>
        <v>大货样衣仓M</v>
      </c>
      <c r="C148" t="s">
        <v>63</v>
      </c>
      <c r="D148" t="s">
        <v>171</v>
      </c>
      <c r="F148">
        <f t="shared" si="14"/>
        <v>0</v>
      </c>
    </row>
    <row r="149" spans="1:6">
      <c r="A149" t="str">
        <f t="shared" si="12"/>
        <v>大货样衣仓XLCW502TS0292B0</v>
      </c>
      <c r="B149" t="str">
        <f t="shared" si="13"/>
        <v>大货样衣仓XL</v>
      </c>
      <c r="C149" t="s">
        <v>63</v>
      </c>
      <c r="D149" t="s">
        <v>172</v>
      </c>
      <c r="F149">
        <f t="shared" si="14"/>
        <v>0</v>
      </c>
    </row>
    <row r="150" spans="1:6">
      <c r="A150" t="str">
        <f t="shared" si="12"/>
        <v>大货样衣仓LCW502TS0292B0</v>
      </c>
      <c r="B150" t="str">
        <f t="shared" si="13"/>
        <v>大货样衣仓L</v>
      </c>
      <c r="C150" t="s">
        <v>63</v>
      </c>
      <c r="D150" t="s">
        <v>173</v>
      </c>
      <c r="E150"/>
      <c r="F150">
        <f t="shared" si="14"/>
        <v>0</v>
      </c>
    </row>
    <row r="151" spans="1:6">
      <c r="A151" t="str">
        <f t="shared" si="12"/>
        <v>大货样衣仓SCW502TS0292B0</v>
      </c>
      <c r="B151" t="str">
        <f t="shared" si="13"/>
        <v>大货样衣仓S</v>
      </c>
      <c r="C151" t="s">
        <v>63</v>
      </c>
      <c r="D151" t="s">
        <v>174</v>
      </c>
      <c r="E151">
        <v>1</v>
      </c>
      <c r="F151">
        <f t="shared" si="14"/>
        <v>1</v>
      </c>
    </row>
    <row r="152" spans="1:6">
      <c r="A152" t="str">
        <f t="shared" si="12"/>
        <v>大货样衣仓XSCW502TS0292B0</v>
      </c>
      <c r="B152" t="str">
        <f t="shared" si="13"/>
        <v>大货样衣仓XS</v>
      </c>
      <c r="C152" t="s">
        <v>63</v>
      </c>
      <c r="D152" t="s">
        <v>175</v>
      </c>
      <c r="F152">
        <f t="shared" si="14"/>
        <v>0</v>
      </c>
    </row>
    <row r="153" spans="1:6">
      <c r="A153" t="str">
        <f t="shared" si="12"/>
        <v>南浦拍照样衣仓FCW502TS0292B0</v>
      </c>
      <c r="B153" t="str">
        <f t="shared" si="13"/>
        <v>南浦拍照样衣仓F</v>
      </c>
      <c r="C153" t="s">
        <v>63</v>
      </c>
      <c r="D153" t="s">
        <v>176</v>
      </c>
      <c r="F153">
        <f t="shared" si="14"/>
        <v>0</v>
      </c>
    </row>
    <row r="154" spans="1:6">
      <c r="A154" t="str">
        <f t="shared" si="12"/>
        <v>南浦拍照样衣仓XXLCW502TS0292B0</v>
      </c>
      <c r="B154" t="str">
        <f t="shared" si="13"/>
        <v>南浦拍照样衣仓XXL</v>
      </c>
      <c r="C154" t="s">
        <v>63</v>
      </c>
      <c r="D154" t="s">
        <v>177</v>
      </c>
      <c r="F154">
        <f t="shared" si="14"/>
        <v>0</v>
      </c>
    </row>
    <row r="155" spans="1:6">
      <c r="A155" t="str">
        <f t="shared" si="12"/>
        <v>南浦拍照样衣仓XLCW502TS0292B0</v>
      </c>
      <c r="B155" t="str">
        <f t="shared" si="13"/>
        <v>南浦拍照样衣仓XL</v>
      </c>
      <c r="C155" t="s">
        <v>63</v>
      </c>
      <c r="D155" t="s">
        <v>178</v>
      </c>
      <c r="F155">
        <f t="shared" si="14"/>
        <v>0</v>
      </c>
    </row>
    <row r="156" spans="1:6">
      <c r="A156" t="str">
        <f t="shared" ref="A156:A187" si="15">B156&amp;C156</f>
        <v>香港仓XSCW502TS0292B0</v>
      </c>
      <c r="B156" t="str">
        <f t="shared" ref="B156:B187" si="16">RIGHT(D156,LEN(D156)-FIND(":",D156,1))</f>
        <v>香港仓XS</v>
      </c>
      <c r="C156" t="s">
        <v>63</v>
      </c>
      <c r="D156" t="s">
        <v>179</v>
      </c>
      <c r="E156">
        <v>5</v>
      </c>
      <c r="F156">
        <f t="shared" ref="F156:F187" si="17">E156</f>
        <v>5</v>
      </c>
    </row>
    <row r="157" spans="1:6">
      <c r="A157" t="str">
        <f t="shared" si="15"/>
        <v>南浦拍照样衣仓LCW502TS0292B0</v>
      </c>
      <c r="B157" t="str">
        <f t="shared" si="16"/>
        <v>南浦拍照样衣仓L</v>
      </c>
      <c r="C157" t="s">
        <v>63</v>
      </c>
      <c r="D157" t="s">
        <v>180</v>
      </c>
      <c r="F157">
        <f t="shared" si="17"/>
        <v>0</v>
      </c>
    </row>
    <row r="158" spans="1:6">
      <c r="A158" t="str">
        <f t="shared" si="15"/>
        <v>大货样衣仓FCW502TS0292B0</v>
      </c>
      <c r="B158" t="str">
        <f t="shared" si="16"/>
        <v>大货样衣仓F</v>
      </c>
      <c r="C158" t="s">
        <v>63</v>
      </c>
      <c r="D158" t="s">
        <v>181</v>
      </c>
      <c r="F158">
        <f t="shared" si="17"/>
        <v>0</v>
      </c>
    </row>
    <row r="159" spans="1:6">
      <c r="A159" t="str">
        <f t="shared" si="15"/>
        <v>香港仓LCW502TS0292B0</v>
      </c>
      <c r="B159" t="str">
        <f t="shared" si="16"/>
        <v>香港仓L</v>
      </c>
      <c r="C159" t="s">
        <v>63</v>
      </c>
      <c r="D159" t="s">
        <v>182</v>
      </c>
      <c r="E159"/>
      <c r="F159">
        <f t="shared" si="17"/>
        <v>0</v>
      </c>
    </row>
    <row r="160" spans="1:6">
      <c r="A160" t="str">
        <f t="shared" si="15"/>
        <v>香港仓MCW502TS0292B0</v>
      </c>
      <c r="B160" t="str">
        <f t="shared" si="16"/>
        <v>香港仓M</v>
      </c>
      <c r="C160" t="s">
        <v>63</v>
      </c>
      <c r="D160" t="s">
        <v>183</v>
      </c>
      <c r="E160">
        <v>12</v>
      </c>
      <c r="F160">
        <f t="shared" si="17"/>
        <v>12</v>
      </c>
    </row>
    <row r="161" spans="1:6">
      <c r="A161" t="str">
        <f t="shared" si="15"/>
        <v>香港仓FCW502TS0292B0</v>
      </c>
      <c r="B161" t="str">
        <f t="shared" si="16"/>
        <v>香港仓F</v>
      </c>
      <c r="C161" t="s">
        <v>63</v>
      </c>
      <c r="D161" t="s">
        <v>184</v>
      </c>
      <c r="F161">
        <f t="shared" si="17"/>
        <v>0</v>
      </c>
    </row>
    <row r="162" spans="1:6">
      <c r="A162" t="str">
        <f t="shared" si="15"/>
        <v>香港仓XXLCW502TS0292B0</v>
      </c>
      <c r="B162" t="str">
        <f t="shared" si="16"/>
        <v>香港仓XXL</v>
      </c>
      <c r="C162" t="s">
        <v>63</v>
      </c>
      <c r="D162" t="s">
        <v>185</v>
      </c>
      <c r="F162">
        <f t="shared" si="17"/>
        <v>0</v>
      </c>
    </row>
    <row r="163" spans="1:6">
      <c r="A163" t="str">
        <f t="shared" si="15"/>
        <v>香港仓SCW502TS0292B0</v>
      </c>
      <c r="B163" t="str">
        <f t="shared" si="16"/>
        <v>香港仓S</v>
      </c>
      <c r="C163" t="s">
        <v>63</v>
      </c>
      <c r="D163" t="s">
        <v>186</v>
      </c>
      <c r="E163">
        <v>1</v>
      </c>
      <c r="F163">
        <f t="shared" si="17"/>
        <v>1</v>
      </c>
    </row>
    <row r="164" spans="1:6">
      <c r="A164" t="str">
        <f t="shared" si="15"/>
        <v>香港仓XLCW502TS0292B0</v>
      </c>
      <c r="B164" t="str">
        <f t="shared" si="16"/>
        <v>香港仓XL</v>
      </c>
      <c r="C164" t="s">
        <v>63</v>
      </c>
      <c r="D164" t="s">
        <v>187</v>
      </c>
      <c r="E164">
        <v>1</v>
      </c>
      <c r="F164">
        <f t="shared" si="17"/>
        <v>1</v>
      </c>
    </row>
    <row r="165" spans="1:6">
      <c r="A165" t="str">
        <f t="shared" si="15"/>
        <v>武汉仓XSCW502TS0292B0</v>
      </c>
      <c r="B165" t="str">
        <f t="shared" si="16"/>
        <v>武汉仓XS</v>
      </c>
      <c r="C165" t="s">
        <v>63</v>
      </c>
      <c r="D165" t="s">
        <v>188</v>
      </c>
      <c r="E165">
        <v>1</v>
      </c>
      <c r="F165">
        <f t="shared" si="17"/>
        <v>1</v>
      </c>
    </row>
    <row r="166" spans="1:6">
      <c r="A166" t="str">
        <f t="shared" si="15"/>
        <v>武汉仓SCW502TS0292B0</v>
      </c>
      <c r="B166" t="str">
        <f t="shared" si="16"/>
        <v>武汉仓S</v>
      </c>
      <c r="C166" t="s">
        <v>63</v>
      </c>
      <c r="D166" t="s">
        <v>189</v>
      </c>
      <c r="E166">
        <v>1</v>
      </c>
      <c r="F166">
        <f t="shared" si="17"/>
        <v>1</v>
      </c>
    </row>
    <row r="167" spans="1:6">
      <c r="A167" t="str">
        <f t="shared" si="15"/>
        <v>武汉仓FCW502TS0292B0</v>
      </c>
      <c r="B167" t="str">
        <f t="shared" si="16"/>
        <v>武汉仓F</v>
      </c>
      <c r="C167" t="s">
        <v>63</v>
      </c>
      <c r="D167" t="s">
        <v>190</v>
      </c>
      <c r="F167">
        <f t="shared" si="17"/>
        <v>0</v>
      </c>
    </row>
    <row r="168" spans="1:6">
      <c r="A168" t="str">
        <f t="shared" si="15"/>
        <v>武汉仓XXLCW502TS0292B0</v>
      </c>
      <c r="B168" t="str">
        <f t="shared" si="16"/>
        <v>武汉仓XXL</v>
      </c>
      <c r="C168" t="s">
        <v>63</v>
      </c>
      <c r="D168" t="s">
        <v>191</v>
      </c>
      <c r="F168">
        <f t="shared" si="17"/>
        <v>0</v>
      </c>
    </row>
    <row r="169" spans="1:6">
      <c r="A169" t="str">
        <f t="shared" si="15"/>
        <v>武汉仓XLCW502TS0292B0</v>
      </c>
      <c r="B169" t="str">
        <f t="shared" si="16"/>
        <v>武汉仓XL</v>
      </c>
      <c r="C169" t="s">
        <v>63</v>
      </c>
      <c r="D169" t="s">
        <v>192</v>
      </c>
      <c r="E169"/>
      <c r="F169">
        <f t="shared" si="17"/>
        <v>0</v>
      </c>
    </row>
    <row r="170" spans="1:6">
      <c r="A170" t="str">
        <f t="shared" si="15"/>
        <v>武汉仓LCW502TS0292B0</v>
      </c>
      <c r="B170" t="str">
        <f t="shared" si="16"/>
        <v>武汉仓L</v>
      </c>
      <c r="C170" t="s">
        <v>63</v>
      </c>
      <c r="D170" t="s">
        <v>193</v>
      </c>
      <c r="E170">
        <v>1</v>
      </c>
      <c r="F170">
        <f t="shared" si="17"/>
        <v>1</v>
      </c>
    </row>
    <row r="171" spans="1:6">
      <c r="A171" t="str">
        <f t="shared" si="15"/>
        <v>武汉仓MCW502TS0292B0</v>
      </c>
      <c r="B171" t="str">
        <f t="shared" si="16"/>
        <v>武汉仓M</v>
      </c>
      <c r="C171" t="s">
        <v>63</v>
      </c>
      <c r="D171" t="s">
        <v>194</v>
      </c>
      <c r="E171">
        <v>1</v>
      </c>
      <c r="F171">
        <f t="shared" si="17"/>
        <v>1</v>
      </c>
    </row>
    <row r="172" spans="1:6">
      <c r="A172" t="str">
        <f t="shared" si="15"/>
        <v>广州期货仓MCCW22-O1M782-BLACK</v>
      </c>
      <c r="B172" t="str">
        <f t="shared" si="16"/>
        <v>广州期货仓M</v>
      </c>
      <c r="C172" t="s">
        <v>69</v>
      </c>
      <c r="D172" t="s">
        <v>153</v>
      </c>
      <c r="E172">
        <v>8</v>
      </c>
      <c r="F172">
        <f t="shared" si="17"/>
        <v>8</v>
      </c>
    </row>
    <row r="173" spans="1:6">
      <c r="A173" t="str">
        <f t="shared" si="15"/>
        <v>广州期货仓XSCCW22-O1M782-BLACK</v>
      </c>
      <c r="B173" t="str">
        <f t="shared" si="16"/>
        <v>广州期货仓XS</v>
      </c>
      <c r="C173" t="s">
        <v>69</v>
      </c>
      <c r="D173" t="s">
        <v>154</v>
      </c>
      <c r="F173">
        <f t="shared" si="17"/>
        <v>0</v>
      </c>
    </row>
    <row r="174" spans="1:6">
      <c r="A174" t="str">
        <f t="shared" si="15"/>
        <v>广州期货仓SCCW22-O1M782-BLACK</v>
      </c>
      <c r="B174" t="str">
        <f t="shared" si="16"/>
        <v>广州期货仓S</v>
      </c>
      <c r="C174" t="s">
        <v>69</v>
      </c>
      <c r="D174" t="s">
        <v>155</v>
      </c>
      <c r="E174">
        <v>5</v>
      </c>
      <c r="F174">
        <f t="shared" si="17"/>
        <v>5</v>
      </c>
    </row>
    <row r="175" spans="1:6">
      <c r="A175" t="str">
        <f t="shared" si="15"/>
        <v>广州期货仓FCCW22-O1M782-BLACK</v>
      </c>
      <c r="B175" t="str">
        <f t="shared" si="16"/>
        <v>广州期货仓F</v>
      </c>
      <c r="C175" t="s">
        <v>69</v>
      </c>
      <c r="D175" t="s">
        <v>156</v>
      </c>
      <c r="F175">
        <f t="shared" si="17"/>
        <v>0</v>
      </c>
    </row>
    <row r="176" spans="1:6">
      <c r="A176" t="str">
        <f t="shared" si="15"/>
        <v>南浦拍照样衣仓XSCCW22-O1M782-BLACK</v>
      </c>
      <c r="B176" t="str">
        <f t="shared" si="16"/>
        <v>南浦拍照样衣仓XS</v>
      </c>
      <c r="C176" t="s">
        <v>69</v>
      </c>
      <c r="D176" t="s">
        <v>157</v>
      </c>
      <c r="F176">
        <f t="shared" si="17"/>
        <v>0</v>
      </c>
    </row>
    <row r="177" spans="1:6">
      <c r="A177" t="str">
        <f t="shared" si="15"/>
        <v>南浦拍照样衣仓MCCW22-O1M782-BLACK</v>
      </c>
      <c r="B177" t="str">
        <f t="shared" si="16"/>
        <v>南浦拍照样衣仓M</v>
      </c>
      <c r="C177" t="s">
        <v>69</v>
      </c>
      <c r="D177" t="s">
        <v>158</v>
      </c>
      <c r="F177">
        <f t="shared" si="17"/>
        <v>0</v>
      </c>
    </row>
    <row r="178" spans="1:6">
      <c r="A178" t="str">
        <f t="shared" si="15"/>
        <v>南浦拍照样衣仓SCCW22-O1M782-BLACK</v>
      </c>
      <c r="B178" t="str">
        <f t="shared" si="16"/>
        <v>南浦拍照样衣仓S</v>
      </c>
      <c r="C178" t="s">
        <v>69</v>
      </c>
      <c r="D178" t="s">
        <v>159</v>
      </c>
      <c r="F178">
        <f t="shared" si="17"/>
        <v>0</v>
      </c>
    </row>
    <row r="179" spans="1:6">
      <c r="A179" t="str">
        <f t="shared" si="15"/>
        <v>南浦正品仓FCCW22-O1M782-BLACK</v>
      </c>
      <c r="B179" t="str">
        <f t="shared" si="16"/>
        <v>南浦正品仓F</v>
      </c>
      <c r="C179" t="s">
        <v>69</v>
      </c>
      <c r="D179" t="s">
        <v>160</v>
      </c>
      <c r="E179">
        <v>0</v>
      </c>
      <c r="F179">
        <f t="shared" si="17"/>
        <v>0</v>
      </c>
    </row>
    <row r="180" spans="1:6">
      <c r="A180" t="str">
        <f t="shared" si="15"/>
        <v>广州期货仓XXLCCW22-O1M782-BLACK</v>
      </c>
      <c r="B180" t="str">
        <f t="shared" si="16"/>
        <v>广州期货仓XXL</v>
      </c>
      <c r="C180" t="s">
        <v>69</v>
      </c>
      <c r="D180" t="s">
        <v>161</v>
      </c>
      <c r="F180">
        <f t="shared" si="17"/>
        <v>0</v>
      </c>
    </row>
    <row r="181" spans="1:6">
      <c r="A181" t="str">
        <f t="shared" si="15"/>
        <v>广州期货仓XLCCW22-O1M782-BLACK</v>
      </c>
      <c r="B181" t="str">
        <f t="shared" si="16"/>
        <v>广州期货仓XL</v>
      </c>
      <c r="C181" t="s">
        <v>69</v>
      </c>
      <c r="D181" t="s">
        <v>162</v>
      </c>
      <c r="E181"/>
      <c r="F181">
        <f t="shared" si="17"/>
        <v>0</v>
      </c>
    </row>
    <row r="182" spans="1:6">
      <c r="A182" t="str">
        <f t="shared" si="15"/>
        <v>广州期货仓LCCW22-O1M782-BLACK</v>
      </c>
      <c r="B182" t="str">
        <f t="shared" si="16"/>
        <v>广州期货仓L</v>
      </c>
      <c r="C182" t="s">
        <v>69</v>
      </c>
      <c r="D182" t="s">
        <v>163</v>
      </c>
      <c r="E182">
        <v>6</v>
      </c>
      <c r="F182">
        <f t="shared" si="17"/>
        <v>6</v>
      </c>
    </row>
    <row r="183" spans="1:6">
      <c r="A183" t="str">
        <f t="shared" si="15"/>
        <v>南浦正品仓XXLCCW22-O1M782-BLACK</v>
      </c>
      <c r="B183" t="str">
        <f t="shared" si="16"/>
        <v>南浦正品仓XXL</v>
      </c>
      <c r="C183" t="s">
        <v>69</v>
      </c>
      <c r="D183" t="s">
        <v>164</v>
      </c>
      <c r="F183">
        <f t="shared" si="17"/>
        <v>0</v>
      </c>
    </row>
    <row r="184" spans="1:6">
      <c r="A184" t="str">
        <f t="shared" si="15"/>
        <v>南浦正品仓XLCCW22-O1M782-BLACK</v>
      </c>
      <c r="B184" t="str">
        <f t="shared" si="16"/>
        <v>南浦正品仓XL</v>
      </c>
      <c r="C184" t="s">
        <v>69</v>
      </c>
      <c r="D184" t="s">
        <v>165</v>
      </c>
      <c r="E184">
        <v>0</v>
      </c>
      <c r="F184">
        <f t="shared" si="17"/>
        <v>0</v>
      </c>
    </row>
    <row r="185" spans="1:6">
      <c r="A185" t="str">
        <f t="shared" si="15"/>
        <v>南浦正品仓LCCW22-O1M782-BLACK</v>
      </c>
      <c r="B185" t="str">
        <f t="shared" si="16"/>
        <v>南浦正品仓L</v>
      </c>
      <c r="C185" t="s">
        <v>69</v>
      </c>
      <c r="D185" t="s">
        <v>166</v>
      </c>
      <c r="E185">
        <v>2</v>
      </c>
      <c r="F185">
        <f t="shared" si="17"/>
        <v>2</v>
      </c>
    </row>
    <row r="186" spans="1:6">
      <c r="A186" t="str">
        <f t="shared" si="15"/>
        <v>南浦正品仓MCCW22-O1M782-BLACK</v>
      </c>
      <c r="B186" t="str">
        <f t="shared" si="16"/>
        <v>南浦正品仓M</v>
      </c>
      <c r="C186" t="s">
        <v>69</v>
      </c>
      <c r="D186" t="s">
        <v>167</v>
      </c>
      <c r="E186">
        <v>6</v>
      </c>
      <c r="F186">
        <f t="shared" si="17"/>
        <v>6</v>
      </c>
    </row>
    <row r="187" spans="1:6">
      <c r="A187" t="str">
        <f t="shared" si="15"/>
        <v>南浦正品仓SCCW22-O1M782-BLACK</v>
      </c>
      <c r="B187" t="str">
        <f t="shared" si="16"/>
        <v>南浦正品仓S</v>
      </c>
      <c r="C187" t="s">
        <v>69</v>
      </c>
      <c r="D187" t="s">
        <v>168</v>
      </c>
      <c r="E187">
        <v>8</v>
      </c>
      <c r="F187">
        <f t="shared" si="17"/>
        <v>8</v>
      </c>
    </row>
    <row r="188" spans="1:6">
      <c r="A188" t="str">
        <f t="shared" ref="A188:A219" si="18">B188&amp;C188</f>
        <v>南浦正品仓XSCCW22-O1M782-BLACK</v>
      </c>
      <c r="B188" t="str">
        <f t="shared" ref="B188:B219" si="19">RIGHT(D188,LEN(D188)-FIND(":",D188,1))</f>
        <v>南浦正品仓XS</v>
      </c>
      <c r="C188" t="s">
        <v>69</v>
      </c>
      <c r="D188" t="s">
        <v>169</v>
      </c>
      <c r="E188">
        <v>0</v>
      </c>
      <c r="F188">
        <f t="shared" ref="F188:F219" si="20">E188</f>
        <v>0</v>
      </c>
    </row>
    <row r="189" spans="1:6">
      <c r="A189" t="str">
        <f t="shared" si="18"/>
        <v>大货样衣仓XXLCCW22-O1M782-BLACK</v>
      </c>
      <c r="B189" t="str">
        <f t="shared" si="19"/>
        <v>大货样衣仓XXL</v>
      </c>
      <c r="C189" t="s">
        <v>69</v>
      </c>
      <c r="D189" t="s">
        <v>170</v>
      </c>
      <c r="F189">
        <f t="shared" si="20"/>
        <v>0</v>
      </c>
    </row>
    <row r="190" spans="1:6">
      <c r="A190" t="str">
        <f t="shared" si="18"/>
        <v>大货样衣仓MCCW22-O1M782-BLACK</v>
      </c>
      <c r="B190" t="str">
        <f t="shared" si="19"/>
        <v>大货样衣仓M</v>
      </c>
      <c r="C190" t="s">
        <v>69</v>
      </c>
      <c r="D190" t="s">
        <v>171</v>
      </c>
      <c r="E190">
        <v>1</v>
      </c>
      <c r="F190">
        <f t="shared" si="20"/>
        <v>1</v>
      </c>
    </row>
    <row r="191" spans="1:6">
      <c r="A191" t="str">
        <f t="shared" si="18"/>
        <v>大货样衣仓XLCCW22-O1M782-BLACK</v>
      </c>
      <c r="B191" t="str">
        <f t="shared" si="19"/>
        <v>大货样衣仓XL</v>
      </c>
      <c r="C191" t="s">
        <v>69</v>
      </c>
      <c r="D191" t="s">
        <v>172</v>
      </c>
      <c r="F191">
        <f t="shared" si="20"/>
        <v>0</v>
      </c>
    </row>
    <row r="192" spans="1:6">
      <c r="A192" t="str">
        <f t="shared" si="18"/>
        <v>大货样衣仓LCCW22-O1M782-BLACK</v>
      </c>
      <c r="B192" t="str">
        <f t="shared" si="19"/>
        <v>大货样衣仓L</v>
      </c>
      <c r="C192" t="s">
        <v>69</v>
      </c>
      <c r="D192" t="s">
        <v>173</v>
      </c>
      <c r="E192"/>
      <c r="F192">
        <f t="shared" si="20"/>
        <v>0</v>
      </c>
    </row>
    <row r="193" spans="1:6">
      <c r="A193" t="str">
        <f t="shared" si="18"/>
        <v>大货样衣仓SCCW22-O1M782-BLACK</v>
      </c>
      <c r="B193" t="str">
        <f t="shared" si="19"/>
        <v>大货样衣仓S</v>
      </c>
      <c r="C193" t="s">
        <v>69</v>
      </c>
      <c r="D193" t="s">
        <v>174</v>
      </c>
      <c r="F193">
        <f t="shared" si="20"/>
        <v>0</v>
      </c>
    </row>
    <row r="194" spans="1:6">
      <c r="A194" t="str">
        <f t="shared" si="18"/>
        <v>大货样衣仓XSCCW22-O1M782-BLACK</v>
      </c>
      <c r="B194" t="str">
        <f t="shared" si="19"/>
        <v>大货样衣仓XS</v>
      </c>
      <c r="C194" t="s">
        <v>69</v>
      </c>
      <c r="D194" t="s">
        <v>175</v>
      </c>
      <c r="F194">
        <f t="shared" si="20"/>
        <v>0</v>
      </c>
    </row>
    <row r="195" spans="1:6">
      <c r="A195" t="str">
        <f t="shared" si="18"/>
        <v>南浦拍照样衣仓FCCW22-O1M782-BLACK</v>
      </c>
      <c r="B195" t="str">
        <f t="shared" si="19"/>
        <v>南浦拍照样衣仓F</v>
      </c>
      <c r="C195" t="s">
        <v>69</v>
      </c>
      <c r="D195" t="s">
        <v>176</v>
      </c>
      <c r="F195">
        <f t="shared" si="20"/>
        <v>0</v>
      </c>
    </row>
    <row r="196" spans="1:6">
      <c r="A196" t="str">
        <f t="shared" si="18"/>
        <v>南浦拍照样衣仓XXLCCW22-O1M782-BLACK</v>
      </c>
      <c r="B196" t="str">
        <f t="shared" si="19"/>
        <v>南浦拍照样衣仓XXL</v>
      </c>
      <c r="C196" t="s">
        <v>69</v>
      </c>
      <c r="D196" t="s">
        <v>177</v>
      </c>
      <c r="F196">
        <f t="shared" si="20"/>
        <v>0</v>
      </c>
    </row>
    <row r="197" spans="1:6">
      <c r="A197" t="str">
        <f t="shared" si="18"/>
        <v>南浦拍照样衣仓XLCCW22-O1M782-BLACK</v>
      </c>
      <c r="B197" t="str">
        <f t="shared" si="19"/>
        <v>南浦拍照样衣仓XL</v>
      </c>
      <c r="C197" t="s">
        <v>69</v>
      </c>
      <c r="D197" t="s">
        <v>178</v>
      </c>
      <c r="F197">
        <f t="shared" si="20"/>
        <v>0</v>
      </c>
    </row>
    <row r="198" spans="1:6">
      <c r="A198" t="str">
        <f t="shared" si="18"/>
        <v>香港仓XSCCW22-O1M782-BLACK</v>
      </c>
      <c r="B198" t="str">
        <f t="shared" si="19"/>
        <v>香港仓XS</v>
      </c>
      <c r="C198" t="s">
        <v>69</v>
      </c>
      <c r="D198" t="s">
        <v>179</v>
      </c>
      <c r="E198">
        <v>0</v>
      </c>
      <c r="F198">
        <f t="shared" si="20"/>
        <v>0</v>
      </c>
    </row>
    <row r="199" spans="1:6">
      <c r="A199" t="str">
        <f t="shared" si="18"/>
        <v>南浦拍照样衣仓LCCW22-O1M782-BLACK</v>
      </c>
      <c r="B199" t="str">
        <f t="shared" si="19"/>
        <v>南浦拍照样衣仓L</v>
      </c>
      <c r="C199" t="s">
        <v>69</v>
      </c>
      <c r="D199" t="s">
        <v>180</v>
      </c>
      <c r="F199">
        <f t="shared" si="20"/>
        <v>0</v>
      </c>
    </row>
    <row r="200" spans="1:6">
      <c r="A200" t="str">
        <f t="shared" si="18"/>
        <v>大货样衣仓FCCW22-O1M782-BLACK</v>
      </c>
      <c r="B200" t="str">
        <f t="shared" si="19"/>
        <v>大货样衣仓F</v>
      </c>
      <c r="C200" t="s">
        <v>69</v>
      </c>
      <c r="D200" t="s">
        <v>181</v>
      </c>
      <c r="F200">
        <f t="shared" si="20"/>
        <v>0</v>
      </c>
    </row>
    <row r="201" spans="1:6">
      <c r="A201" t="str">
        <f t="shared" si="18"/>
        <v>香港仓LCCW22-O1M782-BLACK</v>
      </c>
      <c r="B201" t="str">
        <f t="shared" si="19"/>
        <v>香港仓L</v>
      </c>
      <c r="C201" t="s">
        <v>69</v>
      </c>
      <c r="D201" t="s">
        <v>182</v>
      </c>
      <c r="E201">
        <v>11</v>
      </c>
      <c r="F201">
        <f t="shared" si="20"/>
        <v>11</v>
      </c>
    </row>
    <row r="202" spans="1:6">
      <c r="A202" t="str">
        <f t="shared" si="18"/>
        <v>香港仓MCCW22-O1M782-BLACK</v>
      </c>
      <c r="B202" t="str">
        <f t="shared" si="19"/>
        <v>香港仓M</v>
      </c>
      <c r="C202" t="s">
        <v>69</v>
      </c>
      <c r="D202" t="s">
        <v>183</v>
      </c>
      <c r="E202">
        <v>37</v>
      </c>
      <c r="F202">
        <f t="shared" si="20"/>
        <v>37</v>
      </c>
    </row>
    <row r="203" spans="1:6">
      <c r="A203" t="str">
        <f t="shared" si="18"/>
        <v>香港仓FCCW22-O1M782-BLACK</v>
      </c>
      <c r="B203" t="str">
        <f t="shared" si="19"/>
        <v>香港仓F</v>
      </c>
      <c r="C203" t="s">
        <v>69</v>
      </c>
      <c r="D203" t="s">
        <v>184</v>
      </c>
      <c r="F203">
        <f t="shared" si="20"/>
        <v>0</v>
      </c>
    </row>
    <row r="204" spans="1:6">
      <c r="A204" t="str">
        <f t="shared" si="18"/>
        <v>香港仓XXLCCW22-O1M782-BLACK</v>
      </c>
      <c r="B204" t="str">
        <f t="shared" si="19"/>
        <v>香港仓XXL</v>
      </c>
      <c r="C204" t="s">
        <v>69</v>
      </c>
      <c r="D204" t="s">
        <v>185</v>
      </c>
      <c r="F204">
        <f t="shared" si="20"/>
        <v>0</v>
      </c>
    </row>
    <row r="205" spans="1:6">
      <c r="A205" t="str">
        <f t="shared" si="18"/>
        <v>香港仓SCCW22-O1M782-BLACK</v>
      </c>
      <c r="B205" t="str">
        <f t="shared" si="19"/>
        <v>香港仓S</v>
      </c>
      <c r="C205" t="s">
        <v>69</v>
      </c>
      <c r="D205" t="s">
        <v>186</v>
      </c>
      <c r="E205">
        <v>39</v>
      </c>
      <c r="F205">
        <f t="shared" si="20"/>
        <v>39</v>
      </c>
    </row>
    <row r="206" spans="1:6">
      <c r="A206" t="str">
        <f t="shared" si="18"/>
        <v>香港仓XLCCW22-O1M782-BLACK</v>
      </c>
      <c r="B206" t="str">
        <f t="shared" si="19"/>
        <v>香港仓XL</v>
      </c>
      <c r="C206" t="s">
        <v>69</v>
      </c>
      <c r="D206" t="s">
        <v>187</v>
      </c>
      <c r="E206"/>
      <c r="F206">
        <f t="shared" si="20"/>
        <v>0</v>
      </c>
    </row>
    <row r="207" spans="1:6">
      <c r="A207" t="str">
        <f t="shared" si="18"/>
        <v>武汉仓XSCCW22-O1M782-BLACK</v>
      </c>
      <c r="B207" t="str">
        <f t="shared" si="19"/>
        <v>武汉仓XS</v>
      </c>
      <c r="C207" t="s">
        <v>69</v>
      </c>
      <c r="D207" t="s">
        <v>188</v>
      </c>
      <c r="E207">
        <v>0</v>
      </c>
      <c r="F207">
        <f t="shared" si="20"/>
        <v>0</v>
      </c>
    </row>
    <row r="208" spans="1:6">
      <c r="A208" t="str">
        <f t="shared" si="18"/>
        <v>武汉仓SCCW22-O1M782-BLACK</v>
      </c>
      <c r="B208" t="str">
        <f t="shared" si="19"/>
        <v>武汉仓S</v>
      </c>
      <c r="C208" t="s">
        <v>69</v>
      </c>
      <c r="D208" t="s">
        <v>189</v>
      </c>
      <c r="E208">
        <v>2</v>
      </c>
      <c r="F208">
        <f t="shared" si="20"/>
        <v>2</v>
      </c>
    </row>
    <row r="209" spans="1:6">
      <c r="A209" t="str">
        <f t="shared" si="18"/>
        <v>武汉仓FCCW22-O1M782-BLACK</v>
      </c>
      <c r="B209" t="str">
        <f t="shared" si="19"/>
        <v>武汉仓F</v>
      </c>
      <c r="C209" t="s">
        <v>69</v>
      </c>
      <c r="D209" t="s">
        <v>190</v>
      </c>
      <c r="F209">
        <f t="shared" si="20"/>
        <v>0</v>
      </c>
    </row>
    <row r="210" spans="1:6">
      <c r="A210" t="str">
        <f t="shared" si="18"/>
        <v>武汉仓XXLCCW22-O1M782-BLACK</v>
      </c>
      <c r="B210" t="str">
        <f t="shared" si="19"/>
        <v>武汉仓XXL</v>
      </c>
      <c r="C210" t="s">
        <v>69</v>
      </c>
      <c r="D210" t="s">
        <v>191</v>
      </c>
      <c r="F210">
        <f t="shared" si="20"/>
        <v>0</v>
      </c>
    </row>
    <row r="211" spans="1:6">
      <c r="A211" t="str">
        <f t="shared" si="18"/>
        <v>武汉仓XLCCW22-O1M782-BLACK</v>
      </c>
      <c r="B211" t="str">
        <f t="shared" si="19"/>
        <v>武汉仓XL</v>
      </c>
      <c r="C211" t="s">
        <v>69</v>
      </c>
      <c r="D211" t="s">
        <v>192</v>
      </c>
      <c r="F211">
        <f t="shared" si="20"/>
        <v>0</v>
      </c>
    </row>
    <row r="212" spans="1:6">
      <c r="A212" t="str">
        <f t="shared" si="18"/>
        <v>武汉仓LCCW22-O1M782-BLACK</v>
      </c>
      <c r="B212" t="str">
        <f t="shared" si="19"/>
        <v>武汉仓L</v>
      </c>
      <c r="C212" t="s">
        <v>69</v>
      </c>
      <c r="D212" t="s">
        <v>193</v>
      </c>
      <c r="E212">
        <v>1</v>
      </c>
      <c r="F212">
        <f t="shared" si="20"/>
        <v>1</v>
      </c>
    </row>
    <row r="213" spans="1:6">
      <c r="A213" t="str">
        <f t="shared" si="18"/>
        <v>武汉仓MCCW22-O1M782-BLACK</v>
      </c>
      <c r="B213" t="str">
        <f t="shared" si="19"/>
        <v>武汉仓M</v>
      </c>
      <c r="C213" t="s">
        <v>69</v>
      </c>
      <c r="D213" t="s">
        <v>194</v>
      </c>
      <c r="E213">
        <v>2</v>
      </c>
      <c r="F213">
        <f t="shared" si="20"/>
        <v>2</v>
      </c>
    </row>
    <row r="214" spans="1:6">
      <c r="A214" t="str">
        <f t="shared" si="18"/>
        <v>广州期货仓MCW502IR0263B0</v>
      </c>
      <c r="B214" t="str">
        <f t="shared" si="19"/>
        <v>广州期货仓M</v>
      </c>
      <c r="C214" t="s">
        <v>70</v>
      </c>
      <c r="D214" t="s">
        <v>153</v>
      </c>
      <c r="E214">
        <v>4</v>
      </c>
      <c r="F214">
        <f t="shared" si="20"/>
        <v>4</v>
      </c>
    </row>
    <row r="215" spans="1:6">
      <c r="A215" t="str">
        <f t="shared" si="18"/>
        <v>广州期货仓XSCW502IR0263B0</v>
      </c>
      <c r="B215" t="str">
        <f t="shared" si="19"/>
        <v>广州期货仓XS</v>
      </c>
      <c r="C215" t="s">
        <v>70</v>
      </c>
      <c r="D215" t="s">
        <v>154</v>
      </c>
      <c r="F215">
        <f t="shared" si="20"/>
        <v>0</v>
      </c>
    </row>
    <row r="216" spans="1:6">
      <c r="A216" t="str">
        <f t="shared" si="18"/>
        <v>广州期货仓SCW502IR0263B0</v>
      </c>
      <c r="B216" t="str">
        <f t="shared" si="19"/>
        <v>广州期货仓S</v>
      </c>
      <c r="C216" t="s">
        <v>70</v>
      </c>
      <c r="D216" t="s">
        <v>155</v>
      </c>
      <c r="E216">
        <v>1</v>
      </c>
      <c r="F216">
        <f t="shared" si="20"/>
        <v>1</v>
      </c>
    </row>
    <row r="217" spans="1:6">
      <c r="A217" t="str">
        <f t="shared" si="18"/>
        <v>广州期货仓FCW502IR0263B0</v>
      </c>
      <c r="B217" t="str">
        <f t="shared" si="19"/>
        <v>广州期货仓F</v>
      </c>
      <c r="C217" t="s">
        <v>70</v>
      </c>
      <c r="D217" t="s">
        <v>156</v>
      </c>
      <c r="F217">
        <f t="shared" si="20"/>
        <v>0</v>
      </c>
    </row>
    <row r="218" spans="1:6">
      <c r="A218" t="str">
        <f t="shared" si="18"/>
        <v>南浦拍照样衣仓XSCW502IR0263B0</v>
      </c>
      <c r="B218" t="str">
        <f t="shared" si="19"/>
        <v>南浦拍照样衣仓XS</v>
      </c>
      <c r="C218" t="s">
        <v>70</v>
      </c>
      <c r="D218" t="s">
        <v>157</v>
      </c>
      <c r="F218">
        <f t="shared" si="20"/>
        <v>0</v>
      </c>
    </row>
    <row r="219" spans="1:6">
      <c r="A219" t="str">
        <f t="shared" si="18"/>
        <v>南浦拍照样衣仓MCW502IR0263B0</v>
      </c>
      <c r="B219" t="str">
        <f t="shared" si="19"/>
        <v>南浦拍照样衣仓M</v>
      </c>
      <c r="C219" t="s">
        <v>70</v>
      </c>
      <c r="D219" t="s">
        <v>158</v>
      </c>
      <c r="F219">
        <f t="shared" si="20"/>
        <v>0</v>
      </c>
    </row>
    <row r="220" spans="1:6">
      <c r="A220" t="str">
        <f t="shared" ref="A220:A237" si="21">B220&amp;C220</f>
        <v>南浦拍照样衣仓SCW502IR0263B0</v>
      </c>
      <c r="B220" t="str">
        <f t="shared" ref="B220:B237" si="22">RIGHT(D220,LEN(D220)-FIND(":",D220,1))</f>
        <v>南浦拍照样衣仓S</v>
      </c>
      <c r="C220" t="s">
        <v>70</v>
      </c>
      <c r="D220" t="s">
        <v>159</v>
      </c>
      <c r="F220">
        <f t="shared" ref="F220:F237" si="23">E220</f>
        <v>0</v>
      </c>
    </row>
    <row r="221" spans="1:6">
      <c r="A221" t="str">
        <f t="shared" si="21"/>
        <v>南浦正品仓FCW502IR0263B0</v>
      </c>
      <c r="B221" t="str">
        <f t="shared" si="22"/>
        <v>南浦正品仓F</v>
      </c>
      <c r="C221" t="s">
        <v>70</v>
      </c>
      <c r="D221" t="s">
        <v>160</v>
      </c>
      <c r="E221">
        <v>0</v>
      </c>
      <c r="F221">
        <f t="shared" si="23"/>
        <v>0</v>
      </c>
    </row>
    <row r="222" spans="1:6">
      <c r="A222" t="str">
        <f t="shared" si="21"/>
        <v>广州期货仓XXLCW502IR0263B0</v>
      </c>
      <c r="B222" t="str">
        <f t="shared" si="22"/>
        <v>广州期货仓XXL</v>
      </c>
      <c r="C222" t="s">
        <v>70</v>
      </c>
      <c r="D222" t="s">
        <v>161</v>
      </c>
      <c r="F222">
        <f t="shared" si="23"/>
        <v>0</v>
      </c>
    </row>
    <row r="223" spans="1:6">
      <c r="A223" t="str">
        <f t="shared" si="21"/>
        <v>广州期货仓XLCW502IR0263B0</v>
      </c>
      <c r="B223" t="str">
        <f t="shared" si="22"/>
        <v>广州期货仓XL</v>
      </c>
      <c r="C223" t="s">
        <v>70</v>
      </c>
      <c r="D223" t="s">
        <v>162</v>
      </c>
      <c r="F223">
        <f t="shared" si="23"/>
        <v>0</v>
      </c>
    </row>
    <row r="224" spans="1:6">
      <c r="A224" t="str">
        <f t="shared" si="21"/>
        <v>广州期货仓LCW502IR0263B0</v>
      </c>
      <c r="B224" t="str">
        <f t="shared" si="22"/>
        <v>广州期货仓L</v>
      </c>
      <c r="C224" t="s">
        <v>70</v>
      </c>
      <c r="D224" t="s">
        <v>163</v>
      </c>
      <c r="E224">
        <v>2</v>
      </c>
      <c r="F224">
        <f t="shared" si="23"/>
        <v>2</v>
      </c>
    </row>
    <row r="225" spans="1:6">
      <c r="A225" t="str">
        <f t="shared" si="21"/>
        <v>南浦正品仓XXLCW502IR0263B0</v>
      </c>
      <c r="B225" t="str">
        <f t="shared" si="22"/>
        <v>南浦正品仓XXL</v>
      </c>
      <c r="C225" t="s">
        <v>70</v>
      </c>
      <c r="D225" t="s">
        <v>164</v>
      </c>
      <c r="F225">
        <f t="shared" si="23"/>
        <v>0</v>
      </c>
    </row>
    <row r="226" spans="1:6">
      <c r="A226" t="str">
        <f t="shared" si="21"/>
        <v>南浦正品仓XLCW502IR0263B0</v>
      </c>
      <c r="B226" t="str">
        <f t="shared" si="22"/>
        <v>南浦正品仓XL</v>
      </c>
      <c r="C226" t="s">
        <v>70</v>
      </c>
      <c r="D226" t="s">
        <v>165</v>
      </c>
      <c r="E226">
        <v>0</v>
      </c>
      <c r="F226">
        <f t="shared" si="23"/>
        <v>0</v>
      </c>
    </row>
    <row r="227" spans="1:6">
      <c r="A227" t="str">
        <f t="shared" si="21"/>
        <v>南浦正品仓LCW502IR0263B0</v>
      </c>
      <c r="B227" t="str">
        <f t="shared" si="22"/>
        <v>南浦正品仓L</v>
      </c>
      <c r="C227" t="s">
        <v>70</v>
      </c>
      <c r="D227" t="s">
        <v>166</v>
      </c>
      <c r="E227">
        <v>1</v>
      </c>
      <c r="F227">
        <f t="shared" si="23"/>
        <v>1</v>
      </c>
    </row>
    <row r="228" spans="1:6">
      <c r="A228" t="str">
        <f t="shared" si="21"/>
        <v>南浦正品仓MCW502IR0263B0</v>
      </c>
      <c r="B228" t="str">
        <f t="shared" si="22"/>
        <v>南浦正品仓M</v>
      </c>
      <c r="C228" t="s">
        <v>70</v>
      </c>
      <c r="D228" t="s">
        <v>167</v>
      </c>
      <c r="E228">
        <v>2</v>
      </c>
      <c r="F228">
        <f t="shared" si="23"/>
        <v>2</v>
      </c>
    </row>
    <row r="229" spans="1:6">
      <c r="A229" t="str">
        <f t="shared" si="21"/>
        <v>南浦正品仓SCW502IR0263B0</v>
      </c>
      <c r="B229" t="str">
        <f t="shared" si="22"/>
        <v>南浦正品仓S</v>
      </c>
      <c r="C229" t="s">
        <v>70</v>
      </c>
      <c r="D229" t="s">
        <v>168</v>
      </c>
      <c r="E229">
        <v>3</v>
      </c>
      <c r="F229">
        <f t="shared" si="23"/>
        <v>3</v>
      </c>
    </row>
    <row r="230" spans="1:6">
      <c r="A230" t="str">
        <f t="shared" si="21"/>
        <v>南浦正品仓XSCW502IR0263B0</v>
      </c>
      <c r="B230" t="str">
        <f t="shared" si="22"/>
        <v>南浦正品仓XS</v>
      </c>
      <c r="C230" t="s">
        <v>70</v>
      </c>
      <c r="D230" t="s">
        <v>169</v>
      </c>
      <c r="E230"/>
      <c r="F230">
        <f t="shared" si="23"/>
        <v>0</v>
      </c>
    </row>
    <row r="231" spans="1:6">
      <c r="A231" t="str">
        <f t="shared" si="21"/>
        <v>大货样衣仓XXLCW502IR0263B0</v>
      </c>
      <c r="B231" t="str">
        <f t="shared" si="22"/>
        <v>大货样衣仓XXL</v>
      </c>
      <c r="C231" t="s">
        <v>70</v>
      </c>
      <c r="D231" t="s">
        <v>170</v>
      </c>
      <c r="F231">
        <f t="shared" si="23"/>
        <v>0</v>
      </c>
    </row>
    <row r="232" spans="1:6">
      <c r="A232" t="str">
        <f t="shared" si="21"/>
        <v>大货样衣仓MCW502IR0263B0</v>
      </c>
      <c r="B232" t="str">
        <f t="shared" si="22"/>
        <v>大货样衣仓M</v>
      </c>
      <c r="C232" t="s">
        <v>70</v>
      </c>
      <c r="D232" t="s">
        <v>171</v>
      </c>
      <c r="E232">
        <v>1</v>
      </c>
      <c r="F232">
        <f t="shared" si="23"/>
        <v>1</v>
      </c>
    </row>
    <row r="233" spans="1:6">
      <c r="A233" t="str">
        <f t="shared" si="21"/>
        <v>大货样衣仓XLCW502IR0263B0</v>
      </c>
      <c r="B233" t="str">
        <f t="shared" si="22"/>
        <v>大货样衣仓XL</v>
      </c>
      <c r="C233" t="s">
        <v>70</v>
      </c>
      <c r="D233" t="s">
        <v>172</v>
      </c>
      <c r="F233">
        <f t="shared" si="23"/>
        <v>0</v>
      </c>
    </row>
    <row r="234" spans="1:6">
      <c r="A234" t="str">
        <f t="shared" si="21"/>
        <v>大货样衣仓LCW502IR0263B0</v>
      </c>
      <c r="B234" t="str">
        <f t="shared" si="22"/>
        <v>大货样衣仓L</v>
      </c>
      <c r="C234" t="s">
        <v>70</v>
      </c>
      <c r="D234" t="s">
        <v>173</v>
      </c>
      <c r="F234">
        <f t="shared" si="23"/>
        <v>0</v>
      </c>
    </row>
    <row r="235" spans="1:6">
      <c r="A235" t="str">
        <f t="shared" si="21"/>
        <v>大货样衣仓SCW502IR0263B0</v>
      </c>
      <c r="B235" t="str">
        <f t="shared" si="22"/>
        <v>大货样衣仓S</v>
      </c>
      <c r="C235" t="s">
        <v>70</v>
      </c>
      <c r="D235" t="s">
        <v>174</v>
      </c>
      <c r="F235">
        <f t="shared" si="23"/>
        <v>0</v>
      </c>
    </row>
    <row r="236" spans="1:6">
      <c r="A236" t="str">
        <f t="shared" si="21"/>
        <v>大货样衣仓XSCW502IR0263B0</v>
      </c>
      <c r="B236" t="str">
        <f t="shared" si="22"/>
        <v>大货样衣仓XS</v>
      </c>
      <c r="C236" t="s">
        <v>70</v>
      </c>
      <c r="D236" t="s">
        <v>175</v>
      </c>
      <c r="F236">
        <f t="shared" si="23"/>
        <v>0</v>
      </c>
    </row>
    <row r="237" spans="1:6">
      <c r="A237" t="str">
        <f t="shared" si="21"/>
        <v>南浦拍照样衣仓FCW502IR0263B0</v>
      </c>
      <c r="B237" t="str">
        <f t="shared" si="22"/>
        <v>南浦拍照样衣仓F</v>
      </c>
      <c r="C237" t="s">
        <v>70</v>
      </c>
      <c r="D237" t="s">
        <v>176</v>
      </c>
      <c r="F237">
        <f t="shared" si="23"/>
        <v>0</v>
      </c>
    </row>
    <row r="238" spans="1:6">
      <c r="A238" t="str">
        <f t="shared" ref="A238:A263" si="24">B238&amp;C238</f>
        <v>南浦拍照样衣仓XXLCW502IR0263B0</v>
      </c>
      <c r="B238" t="str">
        <f t="shared" ref="B238:B263" si="25">RIGHT(D238,LEN(D238)-FIND(":",D238,1))</f>
        <v>南浦拍照样衣仓XXL</v>
      </c>
      <c r="C238" t="s">
        <v>70</v>
      </c>
      <c r="D238" t="s">
        <v>177</v>
      </c>
      <c r="F238">
        <f t="shared" ref="F238:F263" si="26">E238</f>
        <v>0</v>
      </c>
    </row>
    <row r="239" spans="1:6">
      <c r="A239" t="str">
        <f t="shared" si="24"/>
        <v>南浦拍照样衣仓XLCW502IR0263B0</v>
      </c>
      <c r="B239" t="str">
        <f t="shared" si="25"/>
        <v>南浦拍照样衣仓XL</v>
      </c>
      <c r="C239" t="s">
        <v>70</v>
      </c>
      <c r="D239" t="s">
        <v>178</v>
      </c>
      <c r="F239">
        <f t="shared" si="26"/>
        <v>0</v>
      </c>
    </row>
    <row r="240" spans="1:6">
      <c r="A240" t="str">
        <f t="shared" si="24"/>
        <v>香港仓XSCW502IR0263B0</v>
      </c>
      <c r="B240" t="str">
        <f t="shared" si="25"/>
        <v>香港仓XS</v>
      </c>
      <c r="C240" t="s">
        <v>70</v>
      </c>
      <c r="D240" t="s">
        <v>179</v>
      </c>
      <c r="E240">
        <v>9</v>
      </c>
      <c r="F240">
        <f t="shared" si="26"/>
        <v>9</v>
      </c>
    </row>
    <row r="241" spans="1:6">
      <c r="A241" t="str">
        <f t="shared" si="24"/>
        <v>南浦拍照样衣仓LCW502IR0263B0</v>
      </c>
      <c r="B241" t="str">
        <f t="shared" si="25"/>
        <v>南浦拍照样衣仓L</v>
      </c>
      <c r="C241" t="s">
        <v>70</v>
      </c>
      <c r="D241" t="s">
        <v>180</v>
      </c>
      <c r="F241">
        <f t="shared" si="26"/>
        <v>0</v>
      </c>
    </row>
    <row r="242" spans="1:6">
      <c r="A242" t="str">
        <f t="shared" si="24"/>
        <v>大货样衣仓FCW502IR0263B0</v>
      </c>
      <c r="B242" t="str">
        <f t="shared" si="25"/>
        <v>大货样衣仓F</v>
      </c>
      <c r="C242" t="s">
        <v>70</v>
      </c>
      <c r="D242" t="s">
        <v>181</v>
      </c>
      <c r="F242">
        <f t="shared" si="26"/>
        <v>0</v>
      </c>
    </row>
    <row r="243" spans="1:6">
      <c r="A243" t="str">
        <f t="shared" si="24"/>
        <v>香港仓LCW502IR0263B0</v>
      </c>
      <c r="B243" t="str">
        <f t="shared" si="25"/>
        <v>香港仓L</v>
      </c>
      <c r="C243" t="s">
        <v>70</v>
      </c>
      <c r="D243" t="s">
        <v>182</v>
      </c>
      <c r="E243">
        <v>9</v>
      </c>
      <c r="F243">
        <f t="shared" si="26"/>
        <v>9</v>
      </c>
    </row>
    <row r="244" spans="1:6">
      <c r="A244" t="str">
        <f t="shared" si="24"/>
        <v>香港仓MCW502IR0263B0</v>
      </c>
      <c r="B244" t="str">
        <f t="shared" si="25"/>
        <v>香港仓M</v>
      </c>
      <c r="C244" t="s">
        <v>70</v>
      </c>
      <c r="D244" t="s">
        <v>183</v>
      </c>
      <c r="E244">
        <v>21</v>
      </c>
      <c r="F244">
        <f t="shared" si="26"/>
        <v>21</v>
      </c>
    </row>
    <row r="245" spans="1:6">
      <c r="A245" t="str">
        <f t="shared" si="24"/>
        <v>香港仓FCW502IR0263B0</v>
      </c>
      <c r="B245" t="str">
        <f t="shared" si="25"/>
        <v>香港仓F</v>
      </c>
      <c r="C245" t="s">
        <v>70</v>
      </c>
      <c r="D245" t="s">
        <v>184</v>
      </c>
      <c r="F245">
        <f t="shared" si="26"/>
        <v>0</v>
      </c>
    </row>
    <row r="246" spans="1:6">
      <c r="A246" t="str">
        <f t="shared" si="24"/>
        <v>香港仓XXLCW502IR0263B0</v>
      </c>
      <c r="B246" t="str">
        <f t="shared" si="25"/>
        <v>香港仓XXL</v>
      </c>
      <c r="C246" t="s">
        <v>70</v>
      </c>
      <c r="D246" t="s">
        <v>185</v>
      </c>
      <c r="F246">
        <f t="shared" si="26"/>
        <v>0</v>
      </c>
    </row>
    <row r="247" spans="1:6">
      <c r="A247" t="str">
        <f t="shared" si="24"/>
        <v>香港仓SCW502IR0263B0</v>
      </c>
      <c r="B247" t="str">
        <f t="shared" si="25"/>
        <v>香港仓S</v>
      </c>
      <c r="C247" t="s">
        <v>70</v>
      </c>
      <c r="D247" t="s">
        <v>186</v>
      </c>
      <c r="E247">
        <v>26</v>
      </c>
      <c r="F247">
        <f t="shared" si="26"/>
        <v>26</v>
      </c>
    </row>
    <row r="248" spans="1:6">
      <c r="A248" t="str">
        <f t="shared" si="24"/>
        <v>香港仓XLCW502IR0263B0</v>
      </c>
      <c r="B248" t="str">
        <f t="shared" si="25"/>
        <v>香港仓XL</v>
      </c>
      <c r="C248" t="s">
        <v>70</v>
      </c>
      <c r="D248" t="s">
        <v>187</v>
      </c>
      <c r="E248">
        <v>4</v>
      </c>
      <c r="F248">
        <f t="shared" si="26"/>
        <v>4</v>
      </c>
    </row>
    <row r="249" spans="1:6">
      <c r="A249" t="str">
        <f t="shared" si="24"/>
        <v>武汉仓XSCW502IR0263B0</v>
      </c>
      <c r="B249" t="str">
        <f t="shared" si="25"/>
        <v>武汉仓XS</v>
      </c>
      <c r="C249" t="s">
        <v>70</v>
      </c>
      <c r="D249" t="s">
        <v>188</v>
      </c>
      <c r="E249">
        <v>1</v>
      </c>
      <c r="F249">
        <f t="shared" si="26"/>
        <v>1</v>
      </c>
    </row>
    <row r="250" spans="1:6">
      <c r="A250" t="str">
        <f t="shared" si="24"/>
        <v>武汉仓SCW502IR0263B0</v>
      </c>
      <c r="B250" t="str">
        <f t="shared" si="25"/>
        <v>武汉仓S</v>
      </c>
      <c r="C250" t="s">
        <v>70</v>
      </c>
      <c r="D250" t="s">
        <v>189</v>
      </c>
      <c r="E250">
        <v>1</v>
      </c>
      <c r="F250">
        <f t="shared" si="26"/>
        <v>1</v>
      </c>
    </row>
    <row r="251" spans="1:6">
      <c r="A251" t="str">
        <f t="shared" si="24"/>
        <v>武汉仓FCW502IR0263B0</v>
      </c>
      <c r="B251" t="str">
        <f t="shared" si="25"/>
        <v>武汉仓F</v>
      </c>
      <c r="C251" t="s">
        <v>70</v>
      </c>
      <c r="D251" t="s">
        <v>190</v>
      </c>
      <c r="F251">
        <f t="shared" si="26"/>
        <v>0</v>
      </c>
    </row>
    <row r="252" spans="1:6">
      <c r="A252" t="str">
        <f t="shared" si="24"/>
        <v>武汉仓XXLCW502IR0263B0</v>
      </c>
      <c r="B252" t="str">
        <f t="shared" si="25"/>
        <v>武汉仓XXL</v>
      </c>
      <c r="C252" t="s">
        <v>70</v>
      </c>
      <c r="D252" t="s">
        <v>191</v>
      </c>
      <c r="F252">
        <f t="shared" si="26"/>
        <v>0</v>
      </c>
    </row>
    <row r="253" spans="1:6">
      <c r="A253" t="str">
        <f t="shared" si="24"/>
        <v>武汉仓XLCW502IR0263B0</v>
      </c>
      <c r="B253" t="str">
        <f t="shared" si="25"/>
        <v>武汉仓XL</v>
      </c>
      <c r="C253" t="s">
        <v>70</v>
      </c>
      <c r="D253" t="s">
        <v>192</v>
      </c>
      <c r="E253">
        <v>1</v>
      </c>
      <c r="F253">
        <f t="shared" si="26"/>
        <v>1</v>
      </c>
    </row>
    <row r="254" spans="1:6">
      <c r="A254" t="str">
        <f t="shared" si="24"/>
        <v>武汉仓LCW502IR0263B0</v>
      </c>
      <c r="B254" t="str">
        <f t="shared" si="25"/>
        <v>武汉仓L</v>
      </c>
      <c r="C254" t="s">
        <v>70</v>
      </c>
      <c r="D254" t="s">
        <v>193</v>
      </c>
      <c r="E254">
        <v>1</v>
      </c>
      <c r="F254">
        <f t="shared" si="26"/>
        <v>1</v>
      </c>
    </row>
    <row r="255" spans="1:6">
      <c r="A255" t="str">
        <f t="shared" si="24"/>
        <v>武汉仓MCW502IR0263B0</v>
      </c>
      <c r="B255" t="str">
        <f t="shared" si="25"/>
        <v>武汉仓M</v>
      </c>
      <c r="C255" t="s">
        <v>70</v>
      </c>
      <c r="D255" t="s">
        <v>194</v>
      </c>
      <c r="E255">
        <v>1</v>
      </c>
      <c r="F255">
        <f t="shared" si="26"/>
        <v>1</v>
      </c>
    </row>
    <row r="256" spans="1:6">
      <c r="A256" t="str">
        <f t="shared" si="24"/>
        <v>广州期货仓MCCW22-A2D240-PINK</v>
      </c>
      <c r="B256" t="str">
        <f t="shared" si="25"/>
        <v>广州期货仓M</v>
      </c>
      <c r="C256" t="s">
        <v>72</v>
      </c>
      <c r="D256" t="s">
        <v>153</v>
      </c>
      <c r="E256"/>
      <c r="F256">
        <f t="shared" si="26"/>
        <v>0</v>
      </c>
    </row>
    <row r="257" spans="1:6">
      <c r="A257" t="str">
        <f t="shared" si="24"/>
        <v>广州期货仓XSCCW22-A2D240-PINK</v>
      </c>
      <c r="B257" t="str">
        <f t="shared" si="25"/>
        <v>广州期货仓XS</v>
      </c>
      <c r="C257" t="s">
        <v>72</v>
      </c>
      <c r="D257" t="s">
        <v>154</v>
      </c>
      <c r="F257">
        <f t="shared" si="26"/>
        <v>0</v>
      </c>
    </row>
    <row r="258" spans="1:6">
      <c r="A258" t="str">
        <f t="shared" si="24"/>
        <v>广州期货仓SCCW22-A2D240-PINK</v>
      </c>
      <c r="B258" t="str">
        <f t="shared" si="25"/>
        <v>广州期货仓S</v>
      </c>
      <c r="C258" t="s">
        <v>72</v>
      </c>
      <c r="D258" t="s">
        <v>155</v>
      </c>
      <c r="F258">
        <f t="shared" si="26"/>
        <v>0</v>
      </c>
    </row>
    <row r="259" spans="1:6">
      <c r="A259" t="str">
        <f t="shared" si="24"/>
        <v>广州期货仓FCCW22-A2D240-PINK</v>
      </c>
      <c r="B259" t="str">
        <f t="shared" si="25"/>
        <v>广州期货仓F</v>
      </c>
      <c r="C259" t="s">
        <v>72</v>
      </c>
      <c r="D259" t="s">
        <v>156</v>
      </c>
      <c r="F259">
        <f t="shared" si="26"/>
        <v>0</v>
      </c>
    </row>
    <row r="260" spans="1:6">
      <c r="A260" t="str">
        <f t="shared" si="24"/>
        <v>南浦拍照样衣仓XSCCW22-A2D240-PINK</v>
      </c>
      <c r="B260" t="str">
        <f t="shared" si="25"/>
        <v>南浦拍照样衣仓XS</v>
      </c>
      <c r="C260" t="s">
        <v>72</v>
      </c>
      <c r="D260" t="s">
        <v>157</v>
      </c>
      <c r="F260">
        <f t="shared" si="26"/>
        <v>0</v>
      </c>
    </row>
    <row r="261" spans="1:6">
      <c r="A261" t="str">
        <f t="shared" si="24"/>
        <v>南浦拍照样衣仓MCCW22-A2D240-PINK</v>
      </c>
      <c r="B261" t="str">
        <f t="shared" si="25"/>
        <v>南浦拍照样衣仓M</v>
      </c>
      <c r="C261" t="s">
        <v>72</v>
      </c>
      <c r="D261" t="s">
        <v>158</v>
      </c>
      <c r="F261">
        <f t="shared" si="26"/>
        <v>0</v>
      </c>
    </row>
    <row r="262" spans="1:6">
      <c r="A262" t="str">
        <f t="shared" si="24"/>
        <v>南浦拍照样衣仓SCCW22-A2D240-PINK</v>
      </c>
      <c r="B262" t="str">
        <f t="shared" si="25"/>
        <v>南浦拍照样衣仓S</v>
      </c>
      <c r="C262" t="s">
        <v>72</v>
      </c>
      <c r="D262" t="s">
        <v>159</v>
      </c>
      <c r="F262">
        <f t="shared" si="26"/>
        <v>0</v>
      </c>
    </row>
    <row r="263" spans="1:6">
      <c r="A263" t="str">
        <f t="shared" si="24"/>
        <v>南浦正品仓FCCW22-A2D240-PINK</v>
      </c>
      <c r="B263" t="str">
        <f t="shared" si="25"/>
        <v>南浦正品仓F</v>
      </c>
      <c r="C263" t="s">
        <v>72</v>
      </c>
      <c r="D263" t="s">
        <v>160</v>
      </c>
      <c r="E263">
        <v>0</v>
      </c>
      <c r="F263">
        <f t="shared" si="26"/>
        <v>0</v>
      </c>
    </row>
    <row r="264" spans="1:6">
      <c r="A264" t="str">
        <f t="shared" ref="A264:A295" si="27">B264&amp;C264</f>
        <v>广州期货仓XXLCCW22-A2D240-PINK</v>
      </c>
      <c r="B264" t="str">
        <f t="shared" ref="B264:B295" si="28">RIGHT(D264,LEN(D264)-FIND(":",D264,1))</f>
        <v>广州期货仓XXL</v>
      </c>
      <c r="C264" t="s">
        <v>72</v>
      </c>
      <c r="D264" t="s">
        <v>161</v>
      </c>
      <c r="F264">
        <f t="shared" ref="F264:F295" si="29">E264</f>
        <v>0</v>
      </c>
    </row>
    <row r="265" spans="1:6">
      <c r="A265" t="str">
        <f t="shared" si="27"/>
        <v>广州期货仓XLCCW22-A2D240-PINK</v>
      </c>
      <c r="B265" t="str">
        <f t="shared" si="28"/>
        <v>广州期货仓XL</v>
      </c>
      <c r="C265" t="s">
        <v>72</v>
      </c>
      <c r="D265" t="s">
        <v>162</v>
      </c>
      <c r="F265">
        <f t="shared" si="29"/>
        <v>0</v>
      </c>
    </row>
    <row r="266" spans="1:6">
      <c r="A266" t="str">
        <f t="shared" si="27"/>
        <v>广州期货仓LCCW22-A2D240-PINK</v>
      </c>
      <c r="B266" t="str">
        <f t="shared" si="28"/>
        <v>广州期货仓L</v>
      </c>
      <c r="C266" t="s">
        <v>72</v>
      </c>
      <c r="D266" t="s">
        <v>163</v>
      </c>
      <c r="E266"/>
      <c r="F266">
        <f t="shared" si="29"/>
        <v>0</v>
      </c>
    </row>
    <row r="267" spans="1:6">
      <c r="A267" t="str">
        <f t="shared" si="27"/>
        <v>南浦正品仓XXLCCW22-A2D240-PINK</v>
      </c>
      <c r="B267" t="str">
        <f t="shared" si="28"/>
        <v>南浦正品仓XXL</v>
      </c>
      <c r="C267" t="s">
        <v>72</v>
      </c>
      <c r="D267" t="s">
        <v>164</v>
      </c>
      <c r="F267">
        <f t="shared" si="29"/>
        <v>0</v>
      </c>
    </row>
    <row r="268" spans="1:6">
      <c r="A268" t="str">
        <f t="shared" si="27"/>
        <v>南浦正品仓XLCCW22-A2D240-PINK</v>
      </c>
      <c r="B268" t="str">
        <f t="shared" si="28"/>
        <v>南浦正品仓XL</v>
      </c>
      <c r="C268" t="s">
        <v>72</v>
      </c>
      <c r="D268" t="s">
        <v>165</v>
      </c>
      <c r="E268">
        <v>2</v>
      </c>
      <c r="F268">
        <f t="shared" si="29"/>
        <v>2</v>
      </c>
    </row>
    <row r="269" spans="1:6">
      <c r="A269" t="str">
        <f t="shared" si="27"/>
        <v>南浦正品仓LCCW22-A2D240-PINK</v>
      </c>
      <c r="B269" t="str">
        <f t="shared" si="28"/>
        <v>南浦正品仓L</v>
      </c>
      <c r="C269" t="s">
        <v>72</v>
      </c>
      <c r="D269" t="s">
        <v>166</v>
      </c>
      <c r="E269">
        <v>6</v>
      </c>
      <c r="F269">
        <f t="shared" si="29"/>
        <v>6</v>
      </c>
    </row>
    <row r="270" spans="1:6">
      <c r="A270" t="str">
        <f t="shared" si="27"/>
        <v>南浦正品仓MCCW22-A2D240-PINK</v>
      </c>
      <c r="B270" t="str">
        <f t="shared" si="28"/>
        <v>南浦正品仓M</v>
      </c>
      <c r="C270" t="s">
        <v>72</v>
      </c>
      <c r="D270" t="s">
        <v>167</v>
      </c>
      <c r="E270">
        <v>20</v>
      </c>
      <c r="F270">
        <f t="shared" si="29"/>
        <v>20</v>
      </c>
    </row>
    <row r="271" spans="1:6">
      <c r="A271" t="str">
        <f t="shared" si="27"/>
        <v>南浦正品仓SCCW22-A2D240-PINK</v>
      </c>
      <c r="B271" t="str">
        <f t="shared" si="28"/>
        <v>南浦正品仓S</v>
      </c>
      <c r="C271" t="s">
        <v>72</v>
      </c>
      <c r="D271" t="s">
        <v>168</v>
      </c>
      <c r="E271">
        <v>12</v>
      </c>
      <c r="F271">
        <f t="shared" si="29"/>
        <v>12</v>
      </c>
    </row>
    <row r="272" spans="1:6">
      <c r="A272" t="str">
        <f t="shared" si="27"/>
        <v>南浦正品仓XSCCW22-A2D240-PINK</v>
      </c>
      <c r="B272" t="str">
        <f t="shared" si="28"/>
        <v>南浦正品仓XS</v>
      </c>
      <c r="C272" t="s">
        <v>72</v>
      </c>
      <c r="D272" t="s">
        <v>169</v>
      </c>
      <c r="E272">
        <v>0</v>
      </c>
      <c r="F272">
        <f t="shared" si="29"/>
        <v>0</v>
      </c>
    </row>
    <row r="273" spans="1:6">
      <c r="A273" t="str">
        <f t="shared" si="27"/>
        <v>大货样衣仓XXLCCW22-A2D240-PINK</v>
      </c>
      <c r="B273" t="str">
        <f t="shared" si="28"/>
        <v>大货样衣仓XXL</v>
      </c>
      <c r="C273" t="s">
        <v>72</v>
      </c>
      <c r="D273" t="s">
        <v>170</v>
      </c>
      <c r="F273">
        <f t="shared" si="29"/>
        <v>0</v>
      </c>
    </row>
    <row r="274" spans="1:6">
      <c r="A274" t="str">
        <f t="shared" si="27"/>
        <v>大货样衣仓MCCW22-A2D240-PINK</v>
      </c>
      <c r="B274" t="str">
        <f t="shared" si="28"/>
        <v>大货样衣仓M</v>
      </c>
      <c r="C274" t="s">
        <v>72</v>
      </c>
      <c r="D274" t="s">
        <v>171</v>
      </c>
      <c r="E274"/>
      <c r="F274">
        <f t="shared" si="29"/>
        <v>0</v>
      </c>
    </row>
    <row r="275" spans="1:6">
      <c r="A275" t="str">
        <f t="shared" si="27"/>
        <v>大货样衣仓XLCCW22-A2D240-PINK</v>
      </c>
      <c r="B275" t="str">
        <f t="shared" si="28"/>
        <v>大货样衣仓XL</v>
      </c>
      <c r="C275" t="s">
        <v>72</v>
      </c>
      <c r="D275" t="s">
        <v>172</v>
      </c>
      <c r="F275">
        <f t="shared" si="29"/>
        <v>0</v>
      </c>
    </row>
    <row r="276" spans="1:6">
      <c r="A276" t="str">
        <f t="shared" si="27"/>
        <v>大货样衣仓LCCW22-A2D240-PINK</v>
      </c>
      <c r="B276" t="str">
        <f t="shared" si="28"/>
        <v>大货样衣仓L</v>
      </c>
      <c r="C276" t="s">
        <v>72</v>
      </c>
      <c r="D276" t="s">
        <v>173</v>
      </c>
      <c r="F276">
        <f t="shared" si="29"/>
        <v>0</v>
      </c>
    </row>
    <row r="277" spans="1:6">
      <c r="A277" t="str">
        <f t="shared" si="27"/>
        <v>大货样衣仓SCCW22-A2D240-PINK</v>
      </c>
      <c r="B277" t="str">
        <f t="shared" si="28"/>
        <v>大货样衣仓S</v>
      </c>
      <c r="C277" t="s">
        <v>72</v>
      </c>
      <c r="D277" t="s">
        <v>174</v>
      </c>
      <c r="E277">
        <v>1</v>
      </c>
      <c r="F277">
        <f t="shared" si="29"/>
        <v>1</v>
      </c>
    </row>
    <row r="278" spans="1:6">
      <c r="A278" t="str">
        <f t="shared" si="27"/>
        <v>大货样衣仓XSCCW22-A2D240-PINK</v>
      </c>
      <c r="B278" t="str">
        <f t="shared" si="28"/>
        <v>大货样衣仓XS</v>
      </c>
      <c r="C278" t="s">
        <v>72</v>
      </c>
      <c r="D278" t="s">
        <v>175</v>
      </c>
      <c r="F278">
        <f t="shared" si="29"/>
        <v>0</v>
      </c>
    </row>
    <row r="279" spans="1:6">
      <c r="A279" t="str">
        <f t="shared" si="27"/>
        <v>南浦拍照样衣仓FCCW22-A2D240-PINK</v>
      </c>
      <c r="B279" t="str">
        <f t="shared" si="28"/>
        <v>南浦拍照样衣仓F</v>
      </c>
      <c r="C279" t="s">
        <v>72</v>
      </c>
      <c r="D279" t="s">
        <v>176</v>
      </c>
      <c r="F279">
        <f t="shared" si="29"/>
        <v>0</v>
      </c>
    </row>
    <row r="280" spans="1:6">
      <c r="A280" t="str">
        <f t="shared" si="27"/>
        <v>南浦拍照样衣仓XXLCCW22-A2D240-PINK</v>
      </c>
      <c r="B280" t="str">
        <f t="shared" si="28"/>
        <v>南浦拍照样衣仓XXL</v>
      </c>
      <c r="C280" t="s">
        <v>72</v>
      </c>
      <c r="D280" t="s">
        <v>177</v>
      </c>
      <c r="F280">
        <f t="shared" si="29"/>
        <v>0</v>
      </c>
    </row>
    <row r="281" spans="1:6">
      <c r="A281" t="str">
        <f t="shared" si="27"/>
        <v>南浦拍照样衣仓XLCCW22-A2D240-PINK</v>
      </c>
      <c r="B281" t="str">
        <f t="shared" si="28"/>
        <v>南浦拍照样衣仓XL</v>
      </c>
      <c r="C281" t="s">
        <v>72</v>
      </c>
      <c r="D281" t="s">
        <v>178</v>
      </c>
      <c r="F281">
        <f t="shared" si="29"/>
        <v>0</v>
      </c>
    </row>
    <row r="282" spans="1:6">
      <c r="A282" t="str">
        <f t="shared" si="27"/>
        <v>香港仓XSCCW22-A2D240-PINK</v>
      </c>
      <c r="B282" t="str">
        <f t="shared" si="28"/>
        <v>香港仓XS</v>
      </c>
      <c r="C282" t="s">
        <v>72</v>
      </c>
      <c r="D282" t="s">
        <v>179</v>
      </c>
      <c r="E282">
        <v>0</v>
      </c>
      <c r="F282">
        <f t="shared" si="29"/>
        <v>0</v>
      </c>
    </row>
    <row r="283" spans="1:6">
      <c r="A283" t="str">
        <f t="shared" si="27"/>
        <v>南浦拍照样衣仓LCCW22-A2D240-PINK</v>
      </c>
      <c r="B283" t="str">
        <f t="shared" si="28"/>
        <v>南浦拍照样衣仓L</v>
      </c>
      <c r="C283" t="s">
        <v>72</v>
      </c>
      <c r="D283" t="s">
        <v>180</v>
      </c>
      <c r="F283">
        <f t="shared" si="29"/>
        <v>0</v>
      </c>
    </row>
    <row r="284" spans="1:6">
      <c r="A284" t="str">
        <f t="shared" si="27"/>
        <v>大货样衣仓FCCW22-A2D240-PINK</v>
      </c>
      <c r="B284" t="str">
        <f t="shared" si="28"/>
        <v>大货样衣仓F</v>
      </c>
      <c r="C284" t="s">
        <v>72</v>
      </c>
      <c r="D284" t="s">
        <v>181</v>
      </c>
      <c r="F284">
        <f t="shared" si="29"/>
        <v>0</v>
      </c>
    </row>
    <row r="285" spans="1:6">
      <c r="A285" t="str">
        <f t="shared" si="27"/>
        <v>香港仓LCCW22-A2D240-PINK</v>
      </c>
      <c r="B285" t="str">
        <f t="shared" si="28"/>
        <v>香港仓L</v>
      </c>
      <c r="C285" t="s">
        <v>72</v>
      </c>
      <c r="D285" t="s">
        <v>182</v>
      </c>
      <c r="E285">
        <v>21</v>
      </c>
      <c r="F285">
        <f t="shared" si="29"/>
        <v>21</v>
      </c>
    </row>
    <row r="286" spans="1:6">
      <c r="A286" t="str">
        <f t="shared" si="27"/>
        <v>香港仓MCCW22-A2D240-PINK</v>
      </c>
      <c r="B286" t="str">
        <f t="shared" si="28"/>
        <v>香港仓M</v>
      </c>
      <c r="C286" t="s">
        <v>72</v>
      </c>
      <c r="D286" t="s">
        <v>183</v>
      </c>
      <c r="E286">
        <v>55</v>
      </c>
      <c r="F286">
        <f t="shared" si="29"/>
        <v>55</v>
      </c>
    </row>
    <row r="287" spans="1:6">
      <c r="A287" t="str">
        <f t="shared" si="27"/>
        <v>香港仓FCCW22-A2D240-PINK</v>
      </c>
      <c r="B287" t="str">
        <f t="shared" si="28"/>
        <v>香港仓F</v>
      </c>
      <c r="C287" t="s">
        <v>72</v>
      </c>
      <c r="D287" t="s">
        <v>184</v>
      </c>
      <c r="F287">
        <f t="shared" si="29"/>
        <v>0</v>
      </c>
    </row>
    <row r="288" spans="1:6">
      <c r="A288" t="str">
        <f t="shared" si="27"/>
        <v>香港仓XXLCCW22-A2D240-PINK</v>
      </c>
      <c r="B288" t="str">
        <f t="shared" si="28"/>
        <v>香港仓XXL</v>
      </c>
      <c r="C288" t="s">
        <v>72</v>
      </c>
      <c r="D288" t="s">
        <v>185</v>
      </c>
      <c r="F288">
        <f t="shared" si="29"/>
        <v>0</v>
      </c>
    </row>
    <row r="289" spans="1:6">
      <c r="A289" t="str">
        <f t="shared" si="27"/>
        <v>香港仓SCCW22-A2D240-PINK</v>
      </c>
      <c r="B289" t="str">
        <f t="shared" si="28"/>
        <v>香港仓S</v>
      </c>
      <c r="C289" t="s">
        <v>72</v>
      </c>
      <c r="D289" t="s">
        <v>186</v>
      </c>
      <c r="E289">
        <v>39</v>
      </c>
      <c r="F289">
        <f t="shared" si="29"/>
        <v>39</v>
      </c>
    </row>
    <row r="290" spans="1:6">
      <c r="A290" t="str">
        <f t="shared" si="27"/>
        <v>香港仓XLCCW22-A2D240-PINK</v>
      </c>
      <c r="B290" t="str">
        <f t="shared" si="28"/>
        <v>香港仓XL</v>
      </c>
      <c r="C290" t="s">
        <v>72</v>
      </c>
      <c r="D290" t="s">
        <v>187</v>
      </c>
      <c r="E290">
        <v>7</v>
      </c>
      <c r="F290">
        <f t="shared" si="29"/>
        <v>7</v>
      </c>
    </row>
    <row r="291" spans="1:6">
      <c r="A291" t="str">
        <f t="shared" si="27"/>
        <v>武汉仓XSCCW22-A2D240-PINK</v>
      </c>
      <c r="B291" t="str">
        <f t="shared" si="28"/>
        <v>武汉仓XS</v>
      </c>
      <c r="C291" t="s">
        <v>72</v>
      </c>
      <c r="D291" t="s">
        <v>188</v>
      </c>
      <c r="E291">
        <v>0</v>
      </c>
      <c r="F291">
        <f t="shared" si="29"/>
        <v>0</v>
      </c>
    </row>
    <row r="292" spans="1:6">
      <c r="A292" t="str">
        <f t="shared" si="27"/>
        <v>武汉仓SCCW22-A2D240-PINK</v>
      </c>
      <c r="B292" t="str">
        <f t="shared" si="28"/>
        <v>武汉仓S</v>
      </c>
      <c r="C292" t="s">
        <v>72</v>
      </c>
      <c r="D292" t="s">
        <v>189</v>
      </c>
      <c r="E292">
        <v>2</v>
      </c>
      <c r="F292">
        <f t="shared" si="29"/>
        <v>2</v>
      </c>
    </row>
    <row r="293" spans="1:6">
      <c r="A293" t="str">
        <f t="shared" si="27"/>
        <v>武汉仓FCCW22-A2D240-PINK</v>
      </c>
      <c r="B293" t="str">
        <f t="shared" si="28"/>
        <v>武汉仓F</v>
      </c>
      <c r="C293" t="s">
        <v>72</v>
      </c>
      <c r="D293" t="s">
        <v>190</v>
      </c>
      <c r="F293">
        <f t="shared" si="29"/>
        <v>0</v>
      </c>
    </row>
    <row r="294" spans="1:6">
      <c r="A294" t="str">
        <f t="shared" si="27"/>
        <v>武汉仓XXLCCW22-A2D240-PINK</v>
      </c>
      <c r="B294" t="str">
        <f t="shared" si="28"/>
        <v>武汉仓XXL</v>
      </c>
      <c r="C294" t="s">
        <v>72</v>
      </c>
      <c r="D294" t="s">
        <v>191</v>
      </c>
      <c r="F294">
        <f t="shared" si="29"/>
        <v>0</v>
      </c>
    </row>
    <row r="295" spans="1:6">
      <c r="A295" t="str">
        <f t="shared" si="27"/>
        <v>武汉仓XLCCW22-A2D240-PINK</v>
      </c>
      <c r="B295" t="str">
        <f t="shared" si="28"/>
        <v>武汉仓XL</v>
      </c>
      <c r="C295" t="s">
        <v>72</v>
      </c>
      <c r="D295" t="s">
        <v>192</v>
      </c>
      <c r="E295">
        <v>1</v>
      </c>
      <c r="F295">
        <f t="shared" si="29"/>
        <v>1</v>
      </c>
    </row>
    <row r="296" spans="1:6">
      <c r="A296" t="str">
        <f t="shared" ref="A296:A327" si="30">B296&amp;C296</f>
        <v>武汉仓LCCW22-A2D240-PINK</v>
      </c>
      <c r="B296" t="str">
        <f t="shared" ref="B296:B327" si="31">RIGHT(D296,LEN(D296)-FIND(":",D296,1))</f>
        <v>武汉仓L</v>
      </c>
      <c r="C296" t="s">
        <v>72</v>
      </c>
      <c r="D296" t="s">
        <v>193</v>
      </c>
      <c r="E296">
        <v>1</v>
      </c>
      <c r="F296">
        <f t="shared" ref="F296:F327" si="32">E296</f>
        <v>1</v>
      </c>
    </row>
    <row r="297" spans="1:6">
      <c r="A297" t="str">
        <f t="shared" si="30"/>
        <v>武汉仓MCCW22-A2D240-PINK</v>
      </c>
      <c r="B297" t="str">
        <f t="shared" si="31"/>
        <v>武汉仓M</v>
      </c>
      <c r="C297" t="s">
        <v>72</v>
      </c>
      <c r="D297" t="s">
        <v>194</v>
      </c>
      <c r="E297">
        <v>2</v>
      </c>
      <c r="F297">
        <f t="shared" si="32"/>
        <v>2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H62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R10" sqref="R10"/>
    </sheetView>
  </sheetViews>
  <sheetFormatPr defaultColWidth="9.23076923076923" defaultRowHeight="16.5"/>
  <cols>
    <col min="1" max="1" width="11.7692307692308" style="5"/>
    <col min="2" max="6" width="9.23076923076923" style="5" hidden="1" customWidth="1" outlineLevel="1"/>
    <col min="7" max="7" width="20.3076923076923" style="5" customWidth="1" collapsed="1"/>
    <col min="8" max="8" width="10.1538461538462" style="5" hidden="1" customWidth="1" outlineLevel="1"/>
    <col min="9" max="13" width="9.23076923076923" style="5" hidden="1" outlineLevel="1"/>
    <col min="14" max="15" width="8.33076923076923" style="5" hidden="1" customWidth="1" outlineLevel="1"/>
    <col min="16" max="16" width="9.23076923076923" style="6" collapsed="1"/>
    <col min="17" max="22" width="9.23076923076923" style="5"/>
    <col min="23" max="23" width="9.23076923076923" style="7"/>
    <col min="24" max="24" width="9.23076923076923" style="5"/>
    <col min="25" max="25" width="9.23076923076923" style="6"/>
    <col min="26" max="31" width="9.23076923076923" style="5"/>
    <col min="32" max="32" width="9.23076923076923" style="7"/>
    <col min="33" max="33" width="9.23076923076923" style="5"/>
    <col min="34" max="34" width="9.23076923076923" style="6"/>
    <col min="35" max="40" width="9.23076923076923" style="5"/>
    <col min="41" max="41" width="9.23076923076923" style="7"/>
    <col min="42" max="42" width="9.23076923076923" style="8"/>
    <col min="43" max="43" width="9.23076923076923" style="6"/>
    <col min="44" max="49" width="9.23076923076923" style="5"/>
    <col min="50" max="50" width="9.23076923076923" style="7"/>
    <col min="51" max="51" width="9.23076923076923" style="9"/>
    <col min="52" max="58" width="7.43076923076923" style="5" customWidth="1"/>
    <col min="59" max="59" width="7.43076923076923" style="10" customWidth="1"/>
    <col min="60" max="60" width="7.43076923076923" style="5" customWidth="1"/>
    <col min="61" max="67" width="9.23076923076923" style="5"/>
    <col min="68" max="68" width="9.23076923076923" style="10"/>
    <col min="69" max="16384" width="9.23076923076923" style="5"/>
  </cols>
  <sheetData>
    <row r="1" spans="1:77">
      <c r="A1" s="5" t="s">
        <v>195</v>
      </c>
      <c r="B1" s="5" t="s">
        <v>196</v>
      </c>
      <c r="C1" s="5" t="s">
        <v>197</v>
      </c>
      <c r="D1" s="5" t="s">
        <v>198</v>
      </c>
      <c r="E1" s="5" t="s">
        <v>199</v>
      </c>
      <c r="F1" s="5" t="s">
        <v>93</v>
      </c>
      <c r="G1" s="5" t="s">
        <v>61</v>
      </c>
      <c r="H1" s="5" t="s">
        <v>200</v>
      </c>
      <c r="I1" s="5" t="s">
        <v>201</v>
      </c>
      <c r="J1" s="5" t="s">
        <v>201</v>
      </c>
      <c r="K1" s="5" t="s">
        <v>202</v>
      </c>
      <c r="L1" s="5" t="s">
        <v>203</v>
      </c>
      <c r="M1" s="5" t="s">
        <v>204</v>
      </c>
      <c r="N1" s="5" t="s">
        <v>205</v>
      </c>
      <c r="O1" s="5" t="s">
        <v>206</v>
      </c>
      <c r="P1" s="6" t="s">
        <v>68</v>
      </c>
      <c r="Q1" s="5" t="s">
        <v>66</v>
      </c>
      <c r="R1" s="5" t="s">
        <v>65</v>
      </c>
      <c r="S1" s="5" t="s">
        <v>64</v>
      </c>
      <c r="T1" s="5" t="s">
        <v>67</v>
      </c>
      <c r="U1" s="5" t="s">
        <v>207</v>
      </c>
      <c r="V1" s="5" t="s">
        <v>208</v>
      </c>
      <c r="W1" s="10" t="s">
        <v>209</v>
      </c>
      <c r="X1" s="5" t="s">
        <v>94</v>
      </c>
      <c r="Y1" s="6" t="str">
        <f t="shared" ref="Y1:AE1" si="0">$AF$2&amp;Y2</f>
        <v>武汉仓XS</v>
      </c>
      <c r="Z1" s="6" t="str">
        <f t="shared" si="0"/>
        <v>武汉仓S</v>
      </c>
      <c r="AA1" s="6" t="str">
        <f t="shared" si="0"/>
        <v>武汉仓M</v>
      </c>
      <c r="AB1" s="6" t="str">
        <f t="shared" si="0"/>
        <v>武汉仓L</v>
      </c>
      <c r="AC1" s="6" t="str">
        <f t="shared" si="0"/>
        <v>武汉仓XL</v>
      </c>
      <c r="AD1" s="6" t="str">
        <f t="shared" si="0"/>
        <v>武汉仓XXL</v>
      </c>
      <c r="AE1" s="6" t="str">
        <f t="shared" si="0"/>
        <v>武汉仓F</v>
      </c>
      <c r="AF1" s="10" t="s">
        <v>210</v>
      </c>
      <c r="AG1" s="5" t="s">
        <v>94</v>
      </c>
      <c r="AH1" s="6" t="str">
        <f t="shared" ref="AH1:AN1" si="1">$AO$2&amp;AH2</f>
        <v>广州期货仓XS</v>
      </c>
      <c r="AI1" s="6" t="str">
        <f t="shared" si="1"/>
        <v>广州期货仓S</v>
      </c>
      <c r="AJ1" s="6" t="str">
        <f t="shared" si="1"/>
        <v>广州期货仓M</v>
      </c>
      <c r="AK1" s="6" t="str">
        <f t="shared" si="1"/>
        <v>广州期货仓L</v>
      </c>
      <c r="AL1" s="6" t="str">
        <f t="shared" si="1"/>
        <v>广州期货仓XL</v>
      </c>
      <c r="AM1" s="6" t="str">
        <f t="shared" si="1"/>
        <v>广州期货仓XXL</v>
      </c>
      <c r="AN1" s="6" t="str">
        <f t="shared" si="1"/>
        <v>广州期货仓F</v>
      </c>
      <c r="AO1" s="22" t="s">
        <v>25</v>
      </c>
      <c r="AP1" s="5" t="s">
        <v>94</v>
      </c>
      <c r="AQ1" s="6" t="str">
        <f t="shared" ref="AQ1:AW1" si="2">$AX$2&amp;AQ2</f>
        <v>香港仓XS</v>
      </c>
      <c r="AR1" s="6" t="str">
        <f t="shared" si="2"/>
        <v>香港仓S</v>
      </c>
      <c r="AS1" s="6" t="str">
        <f t="shared" si="2"/>
        <v>香港仓M</v>
      </c>
      <c r="AT1" s="6" t="str">
        <f t="shared" si="2"/>
        <v>香港仓L</v>
      </c>
      <c r="AU1" s="6" t="str">
        <f t="shared" si="2"/>
        <v>香港仓XL</v>
      </c>
      <c r="AV1" s="6" t="str">
        <f t="shared" si="2"/>
        <v>香港仓XXL</v>
      </c>
      <c r="AW1" s="6" t="str">
        <f t="shared" si="2"/>
        <v>香港仓F</v>
      </c>
      <c r="AX1" s="10" t="s">
        <v>21</v>
      </c>
      <c r="AY1" s="5" t="s">
        <v>94</v>
      </c>
      <c r="AZ1" s="6" t="str">
        <f t="shared" ref="AZ1:BF1" si="3">$BG$2&amp;AZ2</f>
        <v>南浦正品仓XS</v>
      </c>
      <c r="BA1" s="6" t="str">
        <f t="shared" si="3"/>
        <v>南浦正品仓S</v>
      </c>
      <c r="BB1" s="6" t="str">
        <f t="shared" si="3"/>
        <v>南浦正品仓M</v>
      </c>
      <c r="BC1" s="6" t="str">
        <f t="shared" si="3"/>
        <v>南浦正品仓L</v>
      </c>
      <c r="BD1" s="6" t="str">
        <f t="shared" si="3"/>
        <v>南浦正品仓XL</v>
      </c>
      <c r="BE1" s="6" t="str">
        <f t="shared" si="3"/>
        <v>南浦正品仓XXL</v>
      </c>
      <c r="BF1" s="6" t="str">
        <f t="shared" si="3"/>
        <v>南浦正品仓F</v>
      </c>
      <c r="BG1" s="10" t="s">
        <v>36</v>
      </c>
      <c r="BH1" s="5" t="s">
        <v>94</v>
      </c>
      <c r="BI1" s="6" t="str">
        <f t="shared" ref="BI1:BO1" si="4">$BP$2&amp;BI2</f>
        <v>南浦拍照样衣仓XS</v>
      </c>
      <c r="BJ1" s="6" t="str">
        <f t="shared" si="4"/>
        <v>南浦拍照样衣仓S</v>
      </c>
      <c r="BK1" s="6" t="str">
        <f t="shared" si="4"/>
        <v>南浦拍照样衣仓M</v>
      </c>
      <c r="BL1" s="6" t="str">
        <f t="shared" si="4"/>
        <v>南浦拍照样衣仓L</v>
      </c>
      <c r="BM1" s="6" t="str">
        <f t="shared" si="4"/>
        <v>南浦拍照样衣仓XL</v>
      </c>
      <c r="BN1" s="6" t="str">
        <f t="shared" si="4"/>
        <v>南浦拍照样衣仓XXL</v>
      </c>
      <c r="BO1" s="6" t="str">
        <f t="shared" si="4"/>
        <v>南浦拍照样衣仓F</v>
      </c>
      <c r="BP1" s="10" t="s">
        <v>211</v>
      </c>
      <c r="BQ1" s="5" t="s">
        <v>94</v>
      </c>
      <c r="BR1" s="6" t="str">
        <f>$BY$2&amp;BR2</f>
        <v>大货样衣仓XS</v>
      </c>
      <c r="BS1" s="6" t="str">
        <f t="shared" ref="BS1:BX1" si="5">$BY$2&amp;BS2</f>
        <v>大货样衣仓S</v>
      </c>
      <c r="BT1" s="6" t="str">
        <f t="shared" si="5"/>
        <v>大货样衣仓M</v>
      </c>
      <c r="BU1" s="6" t="str">
        <f t="shared" si="5"/>
        <v>大货样衣仓L</v>
      </c>
      <c r="BV1" s="6" t="str">
        <f t="shared" si="5"/>
        <v>大货样衣仓XL</v>
      </c>
      <c r="BW1" s="6" t="str">
        <f t="shared" si="5"/>
        <v>大货样衣仓XXL</v>
      </c>
      <c r="BX1" s="6" t="str">
        <f t="shared" si="5"/>
        <v>大货样衣仓F</v>
      </c>
      <c r="BY1" s="10" t="s">
        <v>30</v>
      </c>
    </row>
    <row r="2" s="4" customFormat="1" ht="46" customHeight="1" spans="1:78">
      <c r="A2" s="11" t="s">
        <v>195</v>
      </c>
      <c r="B2" s="12" t="s">
        <v>196</v>
      </c>
      <c r="C2" s="12" t="s">
        <v>197</v>
      </c>
      <c r="D2" s="12" t="s">
        <v>198</v>
      </c>
      <c r="E2" s="12" t="s">
        <v>199</v>
      </c>
      <c r="F2" s="12" t="s">
        <v>93</v>
      </c>
      <c r="G2" s="12" t="s">
        <v>61</v>
      </c>
      <c r="H2" s="12" t="s">
        <v>200</v>
      </c>
      <c r="I2" s="12" t="s">
        <v>201</v>
      </c>
      <c r="J2" s="12" t="s">
        <v>201</v>
      </c>
      <c r="K2" s="12" t="s">
        <v>202</v>
      </c>
      <c r="L2" s="12" t="s">
        <v>203</v>
      </c>
      <c r="M2" s="12" t="s">
        <v>204</v>
      </c>
      <c r="N2" s="12" t="s">
        <v>205</v>
      </c>
      <c r="O2" s="12" t="s">
        <v>206</v>
      </c>
      <c r="P2" s="16" t="s">
        <v>68</v>
      </c>
      <c r="Q2" s="16" t="s">
        <v>66</v>
      </c>
      <c r="R2" s="16" t="s">
        <v>65</v>
      </c>
      <c r="S2" s="16" t="s">
        <v>64</v>
      </c>
      <c r="T2" s="16" t="s">
        <v>67</v>
      </c>
      <c r="U2" s="16" t="s">
        <v>207</v>
      </c>
      <c r="V2" s="16" t="s">
        <v>208</v>
      </c>
      <c r="W2" s="16" t="s">
        <v>209</v>
      </c>
      <c r="X2" s="16" t="s">
        <v>94</v>
      </c>
      <c r="Y2" s="21" t="s">
        <v>68</v>
      </c>
      <c r="Z2" s="21" t="s">
        <v>66</v>
      </c>
      <c r="AA2" s="21" t="s">
        <v>65</v>
      </c>
      <c r="AB2" s="21" t="s">
        <v>64</v>
      </c>
      <c r="AC2" s="21" t="s">
        <v>67</v>
      </c>
      <c r="AD2" s="21" t="s">
        <v>207</v>
      </c>
      <c r="AE2" s="21" t="s">
        <v>208</v>
      </c>
      <c r="AF2" s="21" t="s">
        <v>28</v>
      </c>
      <c r="AG2" s="21" t="s">
        <v>94</v>
      </c>
      <c r="AH2" s="21" t="s">
        <v>68</v>
      </c>
      <c r="AI2" s="21" t="s">
        <v>66</v>
      </c>
      <c r="AJ2" s="21" t="s">
        <v>65</v>
      </c>
      <c r="AK2" s="21" t="s">
        <v>64</v>
      </c>
      <c r="AL2" s="21" t="s">
        <v>67</v>
      </c>
      <c r="AM2" s="21" t="s">
        <v>207</v>
      </c>
      <c r="AN2" s="21" t="s">
        <v>208</v>
      </c>
      <c r="AO2" s="23" t="s">
        <v>25</v>
      </c>
      <c r="AP2" s="21" t="s">
        <v>94</v>
      </c>
      <c r="AQ2" s="24" t="s">
        <v>68</v>
      </c>
      <c r="AR2" s="24" t="s">
        <v>66</v>
      </c>
      <c r="AS2" s="24" t="s">
        <v>65</v>
      </c>
      <c r="AT2" s="24" t="s">
        <v>64</v>
      </c>
      <c r="AU2" s="24" t="s">
        <v>67</v>
      </c>
      <c r="AV2" s="24" t="s">
        <v>207</v>
      </c>
      <c r="AW2" s="24" t="s">
        <v>208</v>
      </c>
      <c r="AX2" s="24" t="s">
        <v>16</v>
      </c>
      <c r="AY2" s="24" t="s">
        <v>94</v>
      </c>
      <c r="AZ2" s="26" t="s">
        <v>68</v>
      </c>
      <c r="BA2" s="26" t="s">
        <v>66</v>
      </c>
      <c r="BB2" s="26" t="s">
        <v>65</v>
      </c>
      <c r="BC2" s="26" t="s">
        <v>64</v>
      </c>
      <c r="BD2" s="26" t="s">
        <v>67</v>
      </c>
      <c r="BE2" s="26" t="s">
        <v>207</v>
      </c>
      <c r="BF2" s="26" t="s">
        <v>208</v>
      </c>
      <c r="BG2" s="26" t="s">
        <v>36</v>
      </c>
      <c r="BH2" s="26" t="s">
        <v>94</v>
      </c>
      <c r="BI2" s="30" t="s">
        <v>68</v>
      </c>
      <c r="BJ2" s="30" t="s">
        <v>66</v>
      </c>
      <c r="BK2" s="30" t="s">
        <v>65</v>
      </c>
      <c r="BL2" s="30" t="s">
        <v>64</v>
      </c>
      <c r="BM2" s="30" t="s">
        <v>67</v>
      </c>
      <c r="BN2" s="30" t="s">
        <v>207</v>
      </c>
      <c r="BO2" s="30" t="s">
        <v>208</v>
      </c>
      <c r="BP2" s="30" t="s">
        <v>211</v>
      </c>
      <c r="BQ2" s="30" t="s">
        <v>94</v>
      </c>
      <c r="BR2" s="33" t="s">
        <v>68</v>
      </c>
      <c r="BS2" s="33" t="s">
        <v>66</v>
      </c>
      <c r="BT2" s="33" t="s">
        <v>65</v>
      </c>
      <c r="BU2" s="33" t="s">
        <v>64</v>
      </c>
      <c r="BV2" s="33" t="s">
        <v>67</v>
      </c>
      <c r="BW2" s="33" t="s">
        <v>207</v>
      </c>
      <c r="BX2" s="33" t="s">
        <v>208</v>
      </c>
      <c r="BY2" s="33" t="s">
        <v>30</v>
      </c>
      <c r="BZ2" s="33" t="s">
        <v>94</v>
      </c>
    </row>
    <row r="3" ht="29" customHeight="1" spans="1:86">
      <c r="A3" s="13">
        <v>45402</v>
      </c>
      <c r="B3" s="14"/>
      <c r="C3" s="14"/>
      <c r="D3" s="14" t="str">
        <f>_xlfn.DISPIMG("ID_1B42A881EEF548E985A9C2E840942FFD",1)</f>
        <v>=DISPIMG("ID_1B42A881EEF548E985A9C2E840942FFD",1)</v>
      </c>
      <c r="E3" s="14"/>
      <c r="F3" s="14"/>
      <c r="G3" s="15" t="s">
        <v>63</v>
      </c>
      <c r="H3" s="14" t="s">
        <v>212</v>
      </c>
      <c r="I3" s="14" t="s">
        <v>213</v>
      </c>
      <c r="J3" s="14" t="s">
        <v>214</v>
      </c>
      <c r="K3" s="14" t="e">
        <v>#N/A</v>
      </c>
      <c r="L3" s="14" t="e">
        <v>#N/A</v>
      </c>
      <c r="M3" s="14" t="e">
        <v>#N/A</v>
      </c>
      <c r="N3" s="17" t="e">
        <v>#N/A</v>
      </c>
      <c r="O3" s="18"/>
      <c r="P3" s="19">
        <v>6</v>
      </c>
      <c r="Q3" s="14">
        <v>6</v>
      </c>
      <c r="R3" s="14">
        <v>23</v>
      </c>
      <c r="S3" s="14">
        <v>11</v>
      </c>
      <c r="T3" s="14">
        <v>4</v>
      </c>
      <c r="U3" s="14"/>
      <c r="V3" s="14"/>
      <c r="W3" s="20">
        <v>50</v>
      </c>
      <c r="X3" s="17" t="s">
        <v>215</v>
      </c>
      <c r="Y3" s="19">
        <v>1</v>
      </c>
      <c r="Z3" s="14">
        <v>1</v>
      </c>
      <c r="AA3" s="14">
        <v>1</v>
      </c>
      <c r="AB3" s="14">
        <v>1</v>
      </c>
      <c r="AC3" s="14"/>
      <c r="AD3" s="14"/>
      <c r="AE3" s="14"/>
      <c r="AF3" s="20">
        <v>4</v>
      </c>
      <c r="AG3" s="17"/>
      <c r="AH3" s="19"/>
      <c r="AI3" s="14">
        <v>3</v>
      </c>
      <c r="AJ3" s="14">
        <v>10</v>
      </c>
      <c r="AK3" s="14">
        <v>10</v>
      </c>
      <c r="AL3" s="14">
        <v>3</v>
      </c>
      <c r="AM3" s="14"/>
      <c r="AN3" s="14"/>
      <c r="AO3" s="20">
        <v>26</v>
      </c>
      <c r="AP3" s="25"/>
      <c r="AQ3" s="19">
        <v>5</v>
      </c>
      <c r="AR3" s="14">
        <v>1</v>
      </c>
      <c r="AS3" s="14">
        <v>12</v>
      </c>
      <c r="AT3" s="14"/>
      <c r="AU3" s="14">
        <v>1</v>
      </c>
      <c r="AV3" s="14"/>
      <c r="AW3" s="14"/>
      <c r="AX3" s="20">
        <v>19</v>
      </c>
      <c r="AY3" s="27"/>
      <c r="AZ3" s="28">
        <v>0</v>
      </c>
      <c r="BA3" s="29">
        <v>0</v>
      </c>
      <c r="BB3" s="29">
        <v>0</v>
      </c>
      <c r="BC3" s="29">
        <v>0</v>
      </c>
      <c r="BD3" s="29">
        <v>0</v>
      </c>
      <c r="BE3" s="29"/>
      <c r="BF3" s="29">
        <v>0</v>
      </c>
      <c r="BG3" s="31">
        <v>0</v>
      </c>
      <c r="BH3" s="32"/>
      <c r="BI3" s="28"/>
      <c r="BJ3" s="29"/>
      <c r="BK3" s="29"/>
      <c r="BL3" s="29"/>
      <c r="BM3" s="29"/>
      <c r="BN3" s="29"/>
      <c r="BO3" s="29"/>
      <c r="BP3" s="31">
        <v>0</v>
      </c>
      <c r="BQ3" s="32"/>
      <c r="BS3" s="5">
        <v>1</v>
      </c>
      <c r="BY3" s="5">
        <v>1</v>
      </c>
      <c r="CA3" s="5">
        <v>0</v>
      </c>
      <c r="CB3" s="5">
        <v>0</v>
      </c>
      <c r="CC3" s="5">
        <v>0</v>
      </c>
      <c r="CD3" s="5">
        <v>0</v>
      </c>
      <c r="CE3" s="5">
        <v>0</v>
      </c>
      <c r="CF3" s="5">
        <v>0</v>
      </c>
      <c r="CG3" s="5">
        <v>0</v>
      </c>
      <c r="CH3" s="5">
        <v>0</v>
      </c>
    </row>
    <row r="4" ht="29" customHeight="1" spans="1:86">
      <c r="A4" s="13">
        <v>45402</v>
      </c>
      <c r="B4" s="14"/>
      <c r="C4" s="14"/>
      <c r="D4" s="14" t="str">
        <f>_xlfn.DISPIMG("ID_26C4EEC5047D497A9ACC1CCFA71B66A4",1)</f>
        <v>=DISPIMG("ID_26C4EEC5047D497A9ACC1CCFA71B66A4",1)</v>
      </c>
      <c r="E4" s="14"/>
      <c r="F4" s="14"/>
      <c r="G4" s="15" t="s">
        <v>69</v>
      </c>
      <c r="H4" s="14" t="s">
        <v>212</v>
      </c>
      <c r="I4" s="14" t="s">
        <v>216</v>
      </c>
      <c r="J4" s="14" t="s">
        <v>217</v>
      </c>
      <c r="K4" s="14" t="e">
        <v>#N/A</v>
      </c>
      <c r="L4" s="14" t="e">
        <v>#N/A</v>
      </c>
      <c r="M4" s="14" t="e">
        <v>#N/A</v>
      </c>
      <c r="N4" s="17" t="e">
        <v>#N/A</v>
      </c>
      <c r="O4" s="18"/>
      <c r="P4" s="19"/>
      <c r="Q4" s="14">
        <v>54</v>
      </c>
      <c r="R4" s="14">
        <v>54</v>
      </c>
      <c r="S4" s="14">
        <v>20</v>
      </c>
      <c r="T4" s="14"/>
      <c r="U4" s="14"/>
      <c r="V4" s="14"/>
      <c r="W4" s="20">
        <v>128</v>
      </c>
      <c r="X4" s="17"/>
      <c r="Y4" s="19">
        <v>0</v>
      </c>
      <c r="Z4" s="14">
        <v>2</v>
      </c>
      <c r="AA4" s="14">
        <v>2</v>
      </c>
      <c r="AB4" s="14">
        <v>1</v>
      </c>
      <c r="AC4" s="14"/>
      <c r="AD4" s="14"/>
      <c r="AE4" s="14"/>
      <c r="AF4" s="20">
        <v>5</v>
      </c>
      <c r="AG4" s="17"/>
      <c r="AH4" s="19"/>
      <c r="AI4" s="14">
        <v>5</v>
      </c>
      <c r="AJ4" s="14">
        <v>8</v>
      </c>
      <c r="AK4" s="14">
        <v>6</v>
      </c>
      <c r="AL4" s="14"/>
      <c r="AM4" s="14"/>
      <c r="AN4" s="14"/>
      <c r="AO4" s="20">
        <v>19</v>
      </c>
      <c r="AP4" s="25"/>
      <c r="AQ4" s="19">
        <v>0</v>
      </c>
      <c r="AR4" s="14">
        <v>39</v>
      </c>
      <c r="AS4" s="14">
        <v>37</v>
      </c>
      <c r="AT4" s="14">
        <v>11</v>
      </c>
      <c r="AU4" s="14"/>
      <c r="AV4" s="14"/>
      <c r="AW4" s="14"/>
      <c r="AX4" s="20">
        <v>87</v>
      </c>
      <c r="AY4" s="27"/>
      <c r="AZ4" s="28">
        <v>0</v>
      </c>
      <c r="BA4" s="29">
        <v>8</v>
      </c>
      <c r="BB4" s="29">
        <v>6</v>
      </c>
      <c r="BC4" s="29">
        <v>2</v>
      </c>
      <c r="BD4" s="29">
        <v>0</v>
      </c>
      <c r="BE4" s="29"/>
      <c r="BF4" s="29">
        <v>0</v>
      </c>
      <c r="BG4" s="31">
        <v>16</v>
      </c>
      <c r="BH4" s="32"/>
      <c r="BI4" s="28"/>
      <c r="BJ4" s="29"/>
      <c r="BK4" s="29"/>
      <c r="BL4" s="29"/>
      <c r="BM4" s="29"/>
      <c r="BN4" s="29"/>
      <c r="BO4" s="29"/>
      <c r="BP4" s="31">
        <v>0</v>
      </c>
      <c r="BQ4" s="32"/>
      <c r="BT4" s="5">
        <v>1</v>
      </c>
      <c r="BY4" s="5">
        <v>1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</row>
    <row r="5" ht="29" customHeight="1" spans="1:86">
      <c r="A5" s="13">
        <v>45402</v>
      </c>
      <c r="B5" s="14"/>
      <c r="C5" s="14"/>
      <c r="D5" s="14" t="str">
        <f>_xlfn.DISPIMG("ID_5E8F962E076D435F9C14113B7EE0CBC4",1)</f>
        <v>=DISPIMG("ID_5E8F962E076D435F9C14113B7EE0CBC4",1)</v>
      </c>
      <c r="E5" s="14"/>
      <c r="F5" s="14"/>
      <c r="G5" s="15" t="s">
        <v>70</v>
      </c>
      <c r="H5" s="14" t="s">
        <v>212</v>
      </c>
      <c r="I5" s="14" t="s">
        <v>218</v>
      </c>
      <c r="J5" s="14" t="s">
        <v>219</v>
      </c>
      <c r="K5" s="14" t="e">
        <v>#N/A</v>
      </c>
      <c r="L5" s="14" t="e">
        <v>#N/A</v>
      </c>
      <c r="M5" s="14" t="e">
        <v>#N/A</v>
      </c>
      <c r="N5" s="17" t="e">
        <v>#N/A</v>
      </c>
      <c r="O5" s="18"/>
      <c r="P5" s="19">
        <v>10</v>
      </c>
      <c r="Q5" s="14">
        <v>31</v>
      </c>
      <c r="R5" s="14">
        <v>29</v>
      </c>
      <c r="S5" s="14">
        <v>13</v>
      </c>
      <c r="T5" s="14">
        <v>5</v>
      </c>
      <c r="U5" s="14"/>
      <c r="V5" s="14"/>
      <c r="W5" s="20">
        <v>88</v>
      </c>
      <c r="X5" s="17"/>
      <c r="Y5" s="19">
        <v>1</v>
      </c>
      <c r="Z5" s="14">
        <v>1</v>
      </c>
      <c r="AA5" s="14">
        <v>1</v>
      </c>
      <c r="AB5" s="14">
        <v>1</v>
      </c>
      <c r="AC5" s="14">
        <v>1</v>
      </c>
      <c r="AD5" s="14"/>
      <c r="AE5" s="14"/>
      <c r="AF5" s="20">
        <v>5</v>
      </c>
      <c r="AG5" s="17"/>
      <c r="AH5" s="19"/>
      <c r="AI5" s="14">
        <v>1</v>
      </c>
      <c r="AJ5" s="14">
        <v>4</v>
      </c>
      <c r="AK5" s="14">
        <v>2</v>
      </c>
      <c r="AL5" s="14"/>
      <c r="AM5" s="14"/>
      <c r="AN5" s="14"/>
      <c r="AO5" s="20">
        <v>7</v>
      </c>
      <c r="AP5" s="25"/>
      <c r="AQ5" s="19">
        <v>9</v>
      </c>
      <c r="AR5" s="14">
        <v>26</v>
      </c>
      <c r="AS5" s="14">
        <v>21</v>
      </c>
      <c r="AT5" s="14">
        <v>9</v>
      </c>
      <c r="AU5" s="14">
        <v>4</v>
      </c>
      <c r="AV5" s="14"/>
      <c r="AW5" s="14"/>
      <c r="AX5" s="20">
        <v>69</v>
      </c>
      <c r="AY5" s="27"/>
      <c r="AZ5" s="28"/>
      <c r="BA5" s="29">
        <v>3</v>
      </c>
      <c r="BB5" s="29">
        <v>2</v>
      </c>
      <c r="BC5" s="29">
        <v>1</v>
      </c>
      <c r="BD5" s="29">
        <v>0</v>
      </c>
      <c r="BE5" s="29"/>
      <c r="BF5" s="29">
        <v>0</v>
      </c>
      <c r="BG5" s="31">
        <v>6</v>
      </c>
      <c r="BH5" s="32"/>
      <c r="BI5" s="28"/>
      <c r="BJ5" s="29"/>
      <c r="BK5" s="29"/>
      <c r="BL5" s="29"/>
      <c r="BM5" s="29"/>
      <c r="BN5" s="29"/>
      <c r="BO5" s="29"/>
      <c r="BP5" s="31">
        <v>0</v>
      </c>
      <c r="BQ5" s="32"/>
      <c r="BT5" s="5">
        <v>1</v>
      </c>
      <c r="BY5" s="5">
        <v>1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</row>
    <row r="6" ht="29" customHeight="1" spans="1:86">
      <c r="A6" s="13">
        <v>45402</v>
      </c>
      <c r="B6" s="14"/>
      <c r="C6" s="14"/>
      <c r="D6" s="14" t="str">
        <f>_xlfn.DISPIMG("ID_0FB8B784EEB54FF5BF883E51DDEF539C",1)</f>
        <v>=DISPIMG("ID_0FB8B784EEB54FF5BF883E51DDEF539C",1)</v>
      </c>
      <c r="E6" s="14"/>
      <c r="F6" s="14"/>
      <c r="G6" s="14" t="s">
        <v>71</v>
      </c>
      <c r="H6" s="14" t="s">
        <v>212</v>
      </c>
      <c r="I6" s="14" t="s">
        <v>213</v>
      </c>
      <c r="J6" s="14" t="s">
        <v>214</v>
      </c>
      <c r="K6" s="14" t="e">
        <v>#N/A</v>
      </c>
      <c r="L6" s="14" t="e">
        <v>#N/A</v>
      </c>
      <c r="M6" s="14" t="e">
        <v>#N/A</v>
      </c>
      <c r="N6" s="17" t="e">
        <v>#N/A</v>
      </c>
      <c r="O6" s="18"/>
      <c r="P6" s="19">
        <v>10</v>
      </c>
      <c r="Q6" s="14">
        <v>68</v>
      </c>
      <c r="R6" s="14">
        <v>55</v>
      </c>
      <c r="S6" s="14">
        <v>11</v>
      </c>
      <c r="T6" s="14"/>
      <c r="U6" s="14"/>
      <c r="V6" s="14"/>
      <c r="W6" s="20">
        <v>144</v>
      </c>
      <c r="X6" s="17" t="s">
        <v>220</v>
      </c>
      <c r="Y6" s="19"/>
      <c r="Z6" s="14"/>
      <c r="AA6" s="14"/>
      <c r="AB6" s="14"/>
      <c r="AC6" s="14"/>
      <c r="AD6" s="14"/>
      <c r="AE6" s="14"/>
      <c r="AF6" s="20">
        <v>0</v>
      </c>
      <c r="AG6" s="17"/>
      <c r="AH6" s="19"/>
      <c r="AI6" s="14"/>
      <c r="AJ6" s="14"/>
      <c r="AK6" s="14"/>
      <c r="AL6" s="14"/>
      <c r="AM6" s="14"/>
      <c r="AN6" s="14"/>
      <c r="AO6" s="20">
        <v>0</v>
      </c>
      <c r="AP6" s="25"/>
      <c r="AQ6" s="19">
        <v>10</v>
      </c>
      <c r="AR6" s="14">
        <v>67</v>
      </c>
      <c r="AS6" s="14">
        <v>55</v>
      </c>
      <c r="AT6" s="14">
        <v>11</v>
      </c>
      <c r="AU6" s="14">
        <v>0</v>
      </c>
      <c r="AV6" s="14">
        <v>0</v>
      </c>
      <c r="AW6" s="14"/>
      <c r="AX6" s="20">
        <v>143</v>
      </c>
      <c r="AY6" s="27"/>
      <c r="AZ6" s="28">
        <v>0</v>
      </c>
      <c r="BA6" s="29">
        <v>0</v>
      </c>
      <c r="BB6" s="29">
        <v>0</v>
      </c>
      <c r="BC6" s="29">
        <v>0</v>
      </c>
      <c r="BD6" s="29">
        <v>0</v>
      </c>
      <c r="BE6" s="29"/>
      <c r="BF6" s="29">
        <v>0</v>
      </c>
      <c r="BG6" s="31">
        <v>0</v>
      </c>
      <c r="BH6" s="32"/>
      <c r="BI6" s="28"/>
      <c r="BJ6" s="29"/>
      <c r="BK6" s="29"/>
      <c r="BL6" s="29"/>
      <c r="BM6" s="29"/>
      <c r="BN6" s="29"/>
      <c r="BO6" s="29"/>
      <c r="BP6" s="31">
        <v>0</v>
      </c>
      <c r="BQ6" s="32"/>
      <c r="BS6" s="5">
        <v>1</v>
      </c>
      <c r="BY6" s="5">
        <v>1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</row>
    <row r="7" ht="29" customHeight="1" spans="1:86">
      <c r="A7" s="13">
        <v>45402</v>
      </c>
      <c r="B7" s="14"/>
      <c r="C7" s="14"/>
      <c r="D7" s="14" t="str">
        <f>_xlfn.DISPIMG("ID_AC8A5875CB27499EB7DF6F3073847115",1)</f>
        <v>=DISPIMG("ID_AC8A5875CB27499EB7DF6F3073847115",1)</v>
      </c>
      <c r="E7" s="14"/>
      <c r="F7" s="14"/>
      <c r="G7" s="14" t="s">
        <v>72</v>
      </c>
      <c r="H7" s="14" t="s">
        <v>212</v>
      </c>
      <c r="I7" s="14" t="s">
        <v>213</v>
      </c>
      <c r="J7" s="14" t="s">
        <v>214</v>
      </c>
      <c r="K7" s="14" t="e">
        <v>#N/A</v>
      </c>
      <c r="L7" s="14" t="e">
        <v>#N/A</v>
      </c>
      <c r="M7" s="14" t="e">
        <v>#N/A</v>
      </c>
      <c r="N7" s="17" t="e">
        <v>#N/A</v>
      </c>
      <c r="O7" s="18"/>
      <c r="P7" s="19"/>
      <c r="Q7" s="14">
        <v>54</v>
      </c>
      <c r="R7" s="14">
        <v>77</v>
      </c>
      <c r="S7" s="14">
        <v>28</v>
      </c>
      <c r="T7" s="14">
        <v>10</v>
      </c>
      <c r="U7" s="14"/>
      <c r="V7" s="14"/>
      <c r="W7" s="20">
        <v>169</v>
      </c>
      <c r="X7" s="17"/>
      <c r="Y7" s="19">
        <v>0</v>
      </c>
      <c r="Z7" s="14">
        <v>2</v>
      </c>
      <c r="AA7" s="14">
        <v>2</v>
      </c>
      <c r="AB7" s="14">
        <v>1</v>
      </c>
      <c r="AC7" s="14">
        <v>1</v>
      </c>
      <c r="AD7" s="14"/>
      <c r="AE7" s="14"/>
      <c r="AF7" s="20">
        <v>6</v>
      </c>
      <c r="AG7" s="17"/>
      <c r="AH7" s="19"/>
      <c r="AI7" s="14"/>
      <c r="AJ7" s="14"/>
      <c r="AK7" s="14"/>
      <c r="AL7" s="14"/>
      <c r="AM7" s="14"/>
      <c r="AN7" s="14"/>
      <c r="AO7" s="20">
        <v>0</v>
      </c>
      <c r="AP7" s="25"/>
      <c r="AQ7" s="19">
        <v>0</v>
      </c>
      <c r="AR7" s="14">
        <v>39</v>
      </c>
      <c r="AS7" s="14">
        <v>55</v>
      </c>
      <c r="AT7" s="14">
        <v>21</v>
      </c>
      <c r="AU7" s="14">
        <v>7</v>
      </c>
      <c r="AV7" s="14"/>
      <c r="AW7" s="14"/>
      <c r="AX7" s="20">
        <v>122</v>
      </c>
      <c r="AY7" s="27"/>
      <c r="AZ7" s="28">
        <v>0</v>
      </c>
      <c r="BA7" s="29">
        <v>12</v>
      </c>
      <c r="BB7" s="29">
        <v>20</v>
      </c>
      <c r="BC7" s="29">
        <v>6</v>
      </c>
      <c r="BD7" s="29">
        <v>2</v>
      </c>
      <c r="BE7" s="29"/>
      <c r="BF7" s="29">
        <v>0</v>
      </c>
      <c r="BG7" s="31">
        <v>40</v>
      </c>
      <c r="BH7" s="32"/>
      <c r="BI7" s="28"/>
      <c r="BJ7" s="29"/>
      <c r="BK7" s="29"/>
      <c r="BL7" s="29"/>
      <c r="BM7" s="29"/>
      <c r="BN7" s="29"/>
      <c r="BO7" s="29"/>
      <c r="BP7" s="31">
        <v>0</v>
      </c>
      <c r="BQ7" s="32"/>
      <c r="BS7" s="5">
        <v>1</v>
      </c>
      <c r="BY7" s="5">
        <v>1</v>
      </c>
      <c r="CA7" s="5">
        <v>0</v>
      </c>
      <c r="CB7" s="5">
        <v>0</v>
      </c>
      <c r="CC7" s="5">
        <v>0</v>
      </c>
      <c r="CD7" s="5">
        <v>0</v>
      </c>
      <c r="CE7" s="5">
        <v>0</v>
      </c>
      <c r="CF7" s="5">
        <v>0</v>
      </c>
      <c r="CG7" s="5">
        <v>0</v>
      </c>
      <c r="CH7" s="5">
        <v>0</v>
      </c>
    </row>
    <row r="8" ht="29" customHeight="1" spans="1:69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7"/>
      <c r="O8" s="18"/>
      <c r="P8" s="19"/>
      <c r="Q8" s="14"/>
      <c r="R8" s="14"/>
      <c r="S8" s="14"/>
      <c r="T8" s="14"/>
      <c r="U8" s="14"/>
      <c r="V8" s="14"/>
      <c r="W8" s="20"/>
      <c r="X8" s="17"/>
      <c r="Y8" s="19"/>
      <c r="Z8" s="14"/>
      <c r="AA8" s="14"/>
      <c r="AB8" s="14"/>
      <c r="AC8" s="14"/>
      <c r="AD8" s="14"/>
      <c r="AE8" s="14"/>
      <c r="AF8" s="20"/>
      <c r="AG8" s="17"/>
      <c r="AH8" s="19"/>
      <c r="AI8" s="14"/>
      <c r="AJ8" s="14"/>
      <c r="AK8" s="14"/>
      <c r="AL8" s="14"/>
      <c r="AM8" s="14"/>
      <c r="AN8" s="14"/>
      <c r="AO8" s="20"/>
      <c r="AP8" s="25"/>
      <c r="AQ8" s="19"/>
      <c r="AR8" s="14"/>
      <c r="AS8" s="14"/>
      <c r="AT8" s="14"/>
      <c r="AU8" s="14"/>
      <c r="AV8" s="14"/>
      <c r="AW8" s="14"/>
      <c r="AX8" s="20"/>
      <c r="AY8" s="27"/>
      <c r="AZ8" s="28"/>
      <c r="BA8" s="29"/>
      <c r="BB8" s="29"/>
      <c r="BC8" s="29"/>
      <c r="BD8" s="29"/>
      <c r="BE8" s="29"/>
      <c r="BF8" s="29"/>
      <c r="BG8" s="31"/>
      <c r="BH8" s="32"/>
      <c r="BI8" s="28"/>
      <c r="BJ8" s="29"/>
      <c r="BK8" s="29"/>
      <c r="BL8" s="29"/>
      <c r="BM8" s="29"/>
      <c r="BN8" s="29"/>
      <c r="BO8" s="29"/>
      <c r="BP8" s="31"/>
      <c r="BQ8" s="32"/>
    </row>
    <row r="9" ht="29" customHeight="1" spans="1:69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7"/>
      <c r="O9" s="18"/>
      <c r="P9" s="19"/>
      <c r="Q9" s="14"/>
      <c r="R9" s="14"/>
      <c r="S9" s="14"/>
      <c r="T9" s="14"/>
      <c r="U9" s="14"/>
      <c r="V9" s="14"/>
      <c r="W9" s="20"/>
      <c r="X9" s="17"/>
      <c r="Y9" s="19"/>
      <c r="Z9" s="14"/>
      <c r="AA9" s="14"/>
      <c r="AB9" s="14"/>
      <c r="AC9" s="14"/>
      <c r="AD9" s="14"/>
      <c r="AE9" s="14"/>
      <c r="AF9" s="20"/>
      <c r="AG9" s="17"/>
      <c r="AH9" s="19"/>
      <c r="AI9" s="14"/>
      <c r="AJ9" s="14"/>
      <c r="AK9" s="14"/>
      <c r="AL9" s="14"/>
      <c r="AM9" s="14"/>
      <c r="AN9" s="14"/>
      <c r="AO9" s="20"/>
      <c r="AP9" s="25"/>
      <c r="AQ9" s="19"/>
      <c r="AR9" s="14"/>
      <c r="AS9" s="14"/>
      <c r="AT9" s="14"/>
      <c r="AU9" s="14"/>
      <c r="AV9" s="14"/>
      <c r="AW9" s="14"/>
      <c r="AX9" s="20"/>
      <c r="AY9" s="27"/>
      <c r="AZ9" s="28"/>
      <c r="BA9" s="29"/>
      <c r="BB9" s="29"/>
      <c r="BC9" s="29"/>
      <c r="BD9" s="29"/>
      <c r="BE9" s="29"/>
      <c r="BF9" s="29"/>
      <c r="BG9" s="31"/>
      <c r="BH9" s="32"/>
      <c r="BI9" s="28"/>
      <c r="BJ9" s="29"/>
      <c r="BK9" s="29"/>
      <c r="BL9" s="29"/>
      <c r="BM9" s="29"/>
      <c r="BN9" s="29"/>
      <c r="BO9" s="29"/>
      <c r="BP9" s="31"/>
      <c r="BQ9" s="32"/>
    </row>
    <row r="10" ht="29" customHeight="1" spans="1:69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7"/>
      <c r="O10" s="18"/>
      <c r="P10" s="19"/>
      <c r="Q10" s="14"/>
      <c r="R10" s="14"/>
      <c r="S10" s="14"/>
      <c r="T10" s="14"/>
      <c r="U10" s="14"/>
      <c r="V10" s="14"/>
      <c r="W10" s="20"/>
      <c r="X10" s="17"/>
      <c r="Y10" s="19"/>
      <c r="Z10" s="14"/>
      <c r="AA10" s="14"/>
      <c r="AB10" s="14"/>
      <c r="AC10" s="14"/>
      <c r="AD10" s="14"/>
      <c r="AE10" s="14"/>
      <c r="AF10" s="20"/>
      <c r="AG10" s="17"/>
      <c r="AH10" s="19"/>
      <c r="AI10" s="14"/>
      <c r="AJ10" s="14"/>
      <c r="AK10" s="14"/>
      <c r="AL10" s="14"/>
      <c r="AM10" s="14"/>
      <c r="AN10" s="14"/>
      <c r="AO10" s="20"/>
      <c r="AP10" s="25"/>
      <c r="AQ10" s="19"/>
      <c r="AR10" s="14"/>
      <c r="AS10" s="14"/>
      <c r="AT10" s="14"/>
      <c r="AU10" s="14"/>
      <c r="AV10" s="14"/>
      <c r="AW10" s="14"/>
      <c r="AX10" s="20"/>
      <c r="AY10" s="27"/>
      <c r="AZ10" s="28"/>
      <c r="BA10" s="29"/>
      <c r="BB10" s="29"/>
      <c r="BC10" s="29"/>
      <c r="BD10" s="29"/>
      <c r="BE10" s="29"/>
      <c r="BF10" s="29"/>
      <c r="BG10" s="31"/>
      <c r="BH10" s="32"/>
      <c r="BI10" s="28"/>
      <c r="BJ10" s="29"/>
      <c r="BK10" s="29"/>
      <c r="BL10" s="29"/>
      <c r="BM10" s="29"/>
      <c r="BN10" s="29"/>
      <c r="BO10" s="29"/>
      <c r="BP10" s="31"/>
      <c r="BQ10" s="32"/>
    </row>
    <row r="11" ht="29" customHeight="1" spans="1:69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7"/>
      <c r="O11" s="18"/>
      <c r="P11" s="19"/>
      <c r="Q11" s="14"/>
      <c r="R11" s="14"/>
      <c r="S11" s="14"/>
      <c r="T11" s="14"/>
      <c r="U11" s="14"/>
      <c r="V11" s="14"/>
      <c r="W11" s="20"/>
      <c r="X11" s="17"/>
      <c r="Y11" s="19"/>
      <c r="Z11" s="14"/>
      <c r="AA11" s="14"/>
      <c r="AB11" s="14"/>
      <c r="AC11" s="14"/>
      <c r="AD11" s="14"/>
      <c r="AE11" s="14"/>
      <c r="AF11" s="20"/>
      <c r="AG11" s="17"/>
      <c r="AH11" s="19"/>
      <c r="AI11" s="14"/>
      <c r="AJ11" s="14"/>
      <c r="AK11" s="14"/>
      <c r="AL11" s="14"/>
      <c r="AM11" s="14"/>
      <c r="AN11" s="14"/>
      <c r="AO11" s="20"/>
      <c r="AP11" s="25"/>
      <c r="AQ11" s="19"/>
      <c r="AR11" s="14"/>
      <c r="AS11" s="14"/>
      <c r="AT11" s="14"/>
      <c r="AU11" s="14"/>
      <c r="AV11" s="14"/>
      <c r="AW11" s="14"/>
      <c r="AX11" s="20"/>
      <c r="AY11" s="27"/>
      <c r="AZ11" s="28"/>
      <c r="BA11" s="29"/>
      <c r="BB11" s="29"/>
      <c r="BC11" s="29"/>
      <c r="BD11" s="29"/>
      <c r="BE11" s="29"/>
      <c r="BF11" s="29"/>
      <c r="BG11" s="31"/>
      <c r="BH11" s="32"/>
      <c r="BI11" s="28"/>
      <c r="BJ11" s="29"/>
      <c r="BK11" s="29"/>
      <c r="BL11" s="29"/>
      <c r="BM11" s="29"/>
      <c r="BN11" s="29"/>
      <c r="BO11" s="29"/>
      <c r="BP11" s="31"/>
      <c r="BQ11" s="32"/>
    </row>
    <row r="12" ht="29" customHeight="1" spans="1:69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7"/>
      <c r="O12" s="18"/>
      <c r="P12" s="19"/>
      <c r="Q12" s="14"/>
      <c r="R12" s="14"/>
      <c r="S12" s="14"/>
      <c r="T12" s="14"/>
      <c r="U12" s="14"/>
      <c r="V12" s="14"/>
      <c r="W12" s="20"/>
      <c r="X12" s="17"/>
      <c r="Y12" s="19"/>
      <c r="Z12" s="14"/>
      <c r="AA12" s="14"/>
      <c r="AB12" s="14"/>
      <c r="AC12" s="14"/>
      <c r="AD12" s="14"/>
      <c r="AE12" s="14"/>
      <c r="AF12" s="20"/>
      <c r="AG12" s="17"/>
      <c r="AH12" s="19"/>
      <c r="AI12" s="14"/>
      <c r="AJ12" s="14"/>
      <c r="AK12" s="14"/>
      <c r="AL12" s="14"/>
      <c r="AM12" s="14"/>
      <c r="AN12" s="14"/>
      <c r="AO12" s="20"/>
      <c r="AP12" s="25"/>
      <c r="AQ12" s="19"/>
      <c r="AR12" s="14"/>
      <c r="AS12" s="14"/>
      <c r="AT12" s="14"/>
      <c r="AU12" s="14"/>
      <c r="AV12" s="14"/>
      <c r="AW12" s="14"/>
      <c r="AX12" s="20"/>
      <c r="AY12" s="27"/>
      <c r="AZ12" s="28"/>
      <c r="BA12" s="29"/>
      <c r="BB12" s="29"/>
      <c r="BC12" s="29"/>
      <c r="BD12" s="29"/>
      <c r="BE12" s="29"/>
      <c r="BF12" s="29"/>
      <c r="BG12" s="31"/>
      <c r="BH12" s="32"/>
      <c r="BI12" s="28"/>
      <c r="BJ12" s="29"/>
      <c r="BK12" s="29"/>
      <c r="BL12" s="29"/>
      <c r="BM12" s="29"/>
      <c r="BN12" s="29"/>
      <c r="BO12" s="29"/>
      <c r="BP12" s="31"/>
      <c r="BQ12" s="32"/>
    </row>
    <row r="13" ht="29" customHeight="1" spans="1:69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7"/>
      <c r="O13" s="18"/>
      <c r="P13" s="19"/>
      <c r="Q13" s="14"/>
      <c r="R13" s="14"/>
      <c r="S13" s="14"/>
      <c r="T13" s="14"/>
      <c r="U13" s="14"/>
      <c r="V13" s="14"/>
      <c r="W13" s="20"/>
      <c r="X13" s="17"/>
      <c r="Y13" s="19"/>
      <c r="Z13" s="14"/>
      <c r="AA13" s="14"/>
      <c r="AB13" s="14"/>
      <c r="AC13" s="14"/>
      <c r="AD13" s="14"/>
      <c r="AE13" s="14"/>
      <c r="AF13" s="20"/>
      <c r="AG13" s="17"/>
      <c r="AH13" s="19"/>
      <c r="AI13" s="14"/>
      <c r="AJ13" s="14"/>
      <c r="AK13" s="14"/>
      <c r="AL13" s="14"/>
      <c r="AM13" s="14"/>
      <c r="AN13" s="14"/>
      <c r="AO13" s="20"/>
      <c r="AP13" s="25"/>
      <c r="AQ13" s="19"/>
      <c r="AR13" s="14"/>
      <c r="AS13" s="14"/>
      <c r="AT13" s="14"/>
      <c r="AU13" s="14"/>
      <c r="AV13" s="14"/>
      <c r="AW13" s="14"/>
      <c r="AX13" s="20"/>
      <c r="AY13" s="27"/>
      <c r="AZ13" s="28"/>
      <c r="BA13" s="29"/>
      <c r="BB13" s="29"/>
      <c r="BC13" s="29"/>
      <c r="BD13" s="29"/>
      <c r="BE13" s="29"/>
      <c r="BF13" s="29"/>
      <c r="BG13" s="31"/>
      <c r="BH13" s="32"/>
      <c r="BI13" s="28"/>
      <c r="BJ13" s="29"/>
      <c r="BK13" s="29"/>
      <c r="BL13" s="29"/>
      <c r="BM13" s="29"/>
      <c r="BN13" s="29"/>
      <c r="BO13" s="29"/>
      <c r="BP13" s="31"/>
      <c r="BQ13" s="32"/>
    </row>
    <row r="14" ht="29" customHeight="1" spans="1:69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7"/>
      <c r="O14" s="18"/>
      <c r="P14" s="19"/>
      <c r="Q14" s="14"/>
      <c r="R14" s="14"/>
      <c r="S14" s="14"/>
      <c r="T14" s="14"/>
      <c r="U14" s="14"/>
      <c r="V14" s="14"/>
      <c r="W14" s="20"/>
      <c r="X14" s="17"/>
      <c r="Y14" s="19"/>
      <c r="Z14" s="14"/>
      <c r="AA14" s="14"/>
      <c r="AB14" s="14"/>
      <c r="AC14" s="14"/>
      <c r="AD14" s="14"/>
      <c r="AE14" s="14"/>
      <c r="AF14" s="20"/>
      <c r="AG14" s="17"/>
      <c r="AH14" s="19"/>
      <c r="AI14" s="14"/>
      <c r="AJ14" s="14"/>
      <c r="AK14" s="14"/>
      <c r="AL14" s="14"/>
      <c r="AM14" s="14"/>
      <c r="AN14" s="14"/>
      <c r="AO14" s="20"/>
      <c r="AP14" s="25"/>
      <c r="AQ14" s="19"/>
      <c r="AR14" s="14"/>
      <c r="AS14" s="14"/>
      <c r="AT14" s="14"/>
      <c r="AU14" s="14"/>
      <c r="AV14" s="14"/>
      <c r="AW14" s="14"/>
      <c r="AX14" s="20"/>
      <c r="AY14" s="27"/>
      <c r="AZ14" s="28"/>
      <c r="BA14" s="29"/>
      <c r="BB14" s="29"/>
      <c r="BC14" s="29"/>
      <c r="BD14" s="29"/>
      <c r="BE14" s="29"/>
      <c r="BF14" s="29"/>
      <c r="BG14" s="31"/>
      <c r="BH14" s="32"/>
      <c r="BI14" s="28"/>
      <c r="BJ14" s="29"/>
      <c r="BK14" s="29"/>
      <c r="BL14" s="29"/>
      <c r="BM14" s="29"/>
      <c r="BN14" s="29"/>
      <c r="BO14" s="29"/>
      <c r="BP14" s="31"/>
      <c r="BQ14" s="32"/>
    </row>
    <row r="15" ht="29" customHeight="1" spans="1:69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7"/>
      <c r="O15" s="18"/>
      <c r="P15" s="19"/>
      <c r="Q15" s="14"/>
      <c r="R15" s="14"/>
      <c r="S15" s="14"/>
      <c r="T15" s="14"/>
      <c r="U15" s="14"/>
      <c r="V15" s="14"/>
      <c r="W15" s="20"/>
      <c r="X15" s="17"/>
      <c r="Y15" s="19"/>
      <c r="Z15" s="14"/>
      <c r="AA15" s="14"/>
      <c r="AB15" s="14"/>
      <c r="AC15" s="14"/>
      <c r="AD15" s="14"/>
      <c r="AE15" s="14"/>
      <c r="AF15" s="20"/>
      <c r="AG15" s="17"/>
      <c r="AH15" s="19"/>
      <c r="AI15" s="14"/>
      <c r="AJ15" s="14"/>
      <c r="AK15" s="14"/>
      <c r="AL15" s="14"/>
      <c r="AM15" s="14"/>
      <c r="AN15" s="14"/>
      <c r="AO15" s="20"/>
      <c r="AP15" s="25"/>
      <c r="AQ15" s="19"/>
      <c r="AR15" s="14"/>
      <c r="AS15" s="14"/>
      <c r="AT15" s="14"/>
      <c r="AU15" s="14"/>
      <c r="AV15" s="14"/>
      <c r="AW15" s="14"/>
      <c r="AX15" s="20"/>
      <c r="AY15" s="27"/>
      <c r="AZ15" s="28"/>
      <c r="BA15" s="29"/>
      <c r="BB15" s="29"/>
      <c r="BC15" s="29"/>
      <c r="BD15" s="29"/>
      <c r="BE15" s="29"/>
      <c r="BF15" s="29"/>
      <c r="BG15" s="31"/>
      <c r="BH15" s="32"/>
      <c r="BI15" s="28"/>
      <c r="BJ15" s="29"/>
      <c r="BK15" s="29"/>
      <c r="BL15" s="29"/>
      <c r="BM15" s="29"/>
      <c r="BN15" s="29"/>
      <c r="BO15" s="29"/>
      <c r="BP15" s="31"/>
      <c r="BQ15" s="32"/>
    </row>
    <row r="16" ht="29" customHeight="1" spans="1:69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7"/>
      <c r="O16" s="18"/>
      <c r="P16" s="19"/>
      <c r="Q16" s="14"/>
      <c r="R16" s="14"/>
      <c r="S16" s="14"/>
      <c r="T16" s="14"/>
      <c r="U16" s="14"/>
      <c r="V16" s="14"/>
      <c r="W16" s="20"/>
      <c r="X16" s="17"/>
      <c r="Y16" s="19"/>
      <c r="Z16" s="14"/>
      <c r="AA16" s="14"/>
      <c r="AB16" s="14"/>
      <c r="AC16" s="14"/>
      <c r="AD16" s="14"/>
      <c r="AE16" s="14"/>
      <c r="AF16" s="20"/>
      <c r="AG16" s="17"/>
      <c r="AH16" s="19"/>
      <c r="AI16" s="14"/>
      <c r="AJ16" s="14"/>
      <c r="AK16" s="14"/>
      <c r="AL16" s="14"/>
      <c r="AM16" s="14"/>
      <c r="AN16" s="14"/>
      <c r="AO16" s="20"/>
      <c r="AP16" s="25"/>
      <c r="AQ16" s="19"/>
      <c r="AR16" s="14"/>
      <c r="AS16" s="14"/>
      <c r="AT16" s="14"/>
      <c r="AU16" s="14"/>
      <c r="AV16" s="14"/>
      <c r="AW16" s="14"/>
      <c r="AX16" s="20"/>
      <c r="AY16" s="27"/>
      <c r="AZ16" s="28"/>
      <c r="BA16" s="29"/>
      <c r="BB16" s="29"/>
      <c r="BC16" s="29"/>
      <c r="BD16" s="29"/>
      <c r="BE16" s="29"/>
      <c r="BF16" s="29"/>
      <c r="BG16" s="31"/>
      <c r="BH16" s="32"/>
      <c r="BI16" s="28"/>
      <c r="BJ16" s="29"/>
      <c r="BK16" s="29"/>
      <c r="BL16" s="29"/>
      <c r="BM16" s="29"/>
      <c r="BN16" s="29"/>
      <c r="BO16" s="29"/>
      <c r="BP16" s="31"/>
      <c r="BQ16" s="32"/>
    </row>
    <row r="17" ht="29" customHeight="1" spans="1:69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7"/>
      <c r="O17" s="18"/>
      <c r="P17" s="19"/>
      <c r="Q17" s="14"/>
      <c r="R17" s="14"/>
      <c r="S17" s="14"/>
      <c r="T17" s="14"/>
      <c r="U17" s="14"/>
      <c r="V17" s="14"/>
      <c r="W17" s="20"/>
      <c r="X17" s="17"/>
      <c r="Y17" s="19"/>
      <c r="Z17" s="14"/>
      <c r="AA17" s="14"/>
      <c r="AB17" s="14"/>
      <c r="AC17" s="14"/>
      <c r="AD17" s="14"/>
      <c r="AE17" s="14"/>
      <c r="AF17" s="20"/>
      <c r="AG17" s="17"/>
      <c r="AH17" s="19"/>
      <c r="AI17" s="14"/>
      <c r="AJ17" s="14"/>
      <c r="AK17" s="14"/>
      <c r="AL17" s="14"/>
      <c r="AM17" s="14"/>
      <c r="AN17" s="14"/>
      <c r="AO17" s="20"/>
      <c r="AP17" s="25"/>
      <c r="AQ17" s="19"/>
      <c r="AR17" s="14"/>
      <c r="AS17" s="14"/>
      <c r="AT17" s="14"/>
      <c r="AU17" s="14"/>
      <c r="AV17" s="14"/>
      <c r="AW17" s="14"/>
      <c r="AX17" s="20"/>
      <c r="AY17" s="27"/>
      <c r="AZ17" s="28"/>
      <c r="BA17" s="29"/>
      <c r="BB17" s="29"/>
      <c r="BC17" s="29"/>
      <c r="BD17" s="29"/>
      <c r="BE17" s="29"/>
      <c r="BF17" s="29"/>
      <c r="BG17" s="31"/>
      <c r="BH17" s="32"/>
      <c r="BI17" s="28"/>
      <c r="BJ17" s="29"/>
      <c r="BK17" s="29"/>
      <c r="BL17" s="29"/>
      <c r="BM17" s="29"/>
      <c r="BN17" s="29"/>
      <c r="BO17" s="29"/>
      <c r="BP17" s="31"/>
      <c r="BQ17" s="32"/>
    </row>
    <row r="18" ht="29" customHeight="1" spans="1:69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7"/>
      <c r="O18" s="18"/>
      <c r="P18" s="19"/>
      <c r="Q18" s="14"/>
      <c r="R18" s="14"/>
      <c r="S18" s="14"/>
      <c r="T18" s="14"/>
      <c r="U18" s="14"/>
      <c r="V18" s="14"/>
      <c r="W18" s="20"/>
      <c r="X18" s="17"/>
      <c r="Y18" s="19"/>
      <c r="Z18" s="14"/>
      <c r="AA18" s="14"/>
      <c r="AB18" s="14"/>
      <c r="AC18" s="14"/>
      <c r="AD18" s="14"/>
      <c r="AE18" s="14"/>
      <c r="AF18" s="20"/>
      <c r="AG18" s="17"/>
      <c r="AH18" s="19"/>
      <c r="AI18" s="14"/>
      <c r="AJ18" s="14"/>
      <c r="AK18" s="14"/>
      <c r="AL18" s="14"/>
      <c r="AM18" s="14"/>
      <c r="AN18" s="14"/>
      <c r="AO18" s="20"/>
      <c r="AP18" s="25"/>
      <c r="AQ18" s="19"/>
      <c r="AR18" s="14"/>
      <c r="AS18" s="14"/>
      <c r="AT18" s="14"/>
      <c r="AU18" s="14"/>
      <c r="AV18" s="14"/>
      <c r="AW18" s="14"/>
      <c r="AX18" s="20"/>
      <c r="AY18" s="27"/>
      <c r="AZ18" s="28"/>
      <c r="BA18" s="29"/>
      <c r="BB18" s="29"/>
      <c r="BC18" s="29"/>
      <c r="BD18" s="29"/>
      <c r="BE18" s="29"/>
      <c r="BF18" s="29"/>
      <c r="BG18" s="31"/>
      <c r="BH18" s="32"/>
      <c r="BI18" s="28"/>
      <c r="BJ18" s="29"/>
      <c r="BK18" s="29"/>
      <c r="BL18" s="29"/>
      <c r="BM18" s="29"/>
      <c r="BN18" s="29"/>
      <c r="BO18" s="29"/>
      <c r="BP18" s="31"/>
      <c r="BQ18" s="32"/>
    </row>
    <row r="19" ht="29" customHeight="1" spans="1:69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7"/>
      <c r="O19" s="18"/>
      <c r="P19" s="19"/>
      <c r="Q19" s="14"/>
      <c r="R19" s="14"/>
      <c r="S19" s="14"/>
      <c r="T19" s="14"/>
      <c r="U19" s="14"/>
      <c r="V19" s="14"/>
      <c r="W19" s="20"/>
      <c r="X19" s="17"/>
      <c r="Y19" s="19"/>
      <c r="Z19" s="14"/>
      <c r="AA19" s="14"/>
      <c r="AB19" s="14"/>
      <c r="AC19" s="14"/>
      <c r="AD19" s="14"/>
      <c r="AE19" s="14"/>
      <c r="AF19" s="20"/>
      <c r="AG19" s="17"/>
      <c r="AH19" s="19"/>
      <c r="AI19" s="14"/>
      <c r="AJ19" s="14"/>
      <c r="AK19" s="14"/>
      <c r="AL19" s="14"/>
      <c r="AM19" s="14"/>
      <c r="AN19" s="14"/>
      <c r="AO19" s="20"/>
      <c r="AP19" s="25"/>
      <c r="AQ19" s="19"/>
      <c r="AR19" s="14"/>
      <c r="AS19" s="14"/>
      <c r="AT19" s="14"/>
      <c r="AU19" s="14"/>
      <c r="AV19" s="14"/>
      <c r="AW19" s="14"/>
      <c r="AX19" s="20"/>
      <c r="AY19" s="27"/>
      <c r="AZ19" s="28"/>
      <c r="BA19" s="29"/>
      <c r="BB19" s="29"/>
      <c r="BC19" s="29"/>
      <c r="BD19" s="29"/>
      <c r="BE19" s="29"/>
      <c r="BF19" s="29"/>
      <c r="BG19" s="31"/>
      <c r="BH19" s="32"/>
      <c r="BI19" s="28"/>
      <c r="BJ19" s="29"/>
      <c r="BK19" s="29"/>
      <c r="BL19" s="29"/>
      <c r="BM19" s="29"/>
      <c r="BN19" s="29"/>
      <c r="BO19" s="29"/>
      <c r="BP19" s="31"/>
      <c r="BQ19" s="32"/>
    </row>
    <row r="20" ht="29" customHeight="1" spans="1:69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7"/>
      <c r="O20" s="18"/>
      <c r="P20" s="19"/>
      <c r="Q20" s="14"/>
      <c r="R20" s="14"/>
      <c r="S20" s="14"/>
      <c r="T20" s="14"/>
      <c r="U20" s="14"/>
      <c r="V20" s="14"/>
      <c r="W20" s="20"/>
      <c r="X20" s="17"/>
      <c r="Y20" s="19"/>
      <c r="Z20" s="14"/>
      <c r="AA20" s="14"/>
      <c r="AB20" s="14"/>
      <c r="AC20" s="14"/>
      <c r="AD20" s="14"/>
      <c r="AE20" s="14"/>
      <c r="AF20" s="20"/>
      <c r="AG20" s="17"/>
      <c r="AH20" s="19"/>
      <c r="AI20" s="14"/>
      <c r="AJ20" s="14"/>
      <c r="AK20" s="14"/>
      <c r="AL20" s="14"/>
      <c r="AM20" s="14"/>
      <c r="AN20" s="14"/>
      <c r="AO20" s="20"/>
      <c r="AP20" s="25"/>
      <c r="AQ20" s="19"/>
      <c r="AR20" s="14"/>
      <c r="AS20" s="14"/>
      <c r="AT20" s="14"/>
      <c r="AU20" s="14"/>
      <c r="AV20" s="14"/>
      <c r="AW20" s="14"/>
      <c r="AX20" s="20"/>
      <c r="AY20" s="27"/>
      <c r="AZ20" s="28"/>
      <c r="BA20" s="29"/>
      <c r="BB20" s="29"/>
      <c r="BC20" s="29"/>
      <c r="BD20" s="29"/>
      <c r="BE20" s="29"/>
      <c r="BF20" s="29"/>
      <c r="BG20" s="31"/>
      <c r="BH20" s="32"/>
      <c r="BI20" s="28"/>
      <c r="BJ20" s="29"/>
      <c r="BK20" s="29"/>
      <c r="BL20" s="29"/>
      <c r="BM20" s="29"/>
      <c r="BN20" s="29"/>
      <c r="BO20" s="29"/>
      <c r="BP20" s="31"/>
      <c r="BQ20" s="32"/>
    </row>
    <row r="21" ht="29" customHeight="1" spans="1:69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7"/>
      <c r="O21" s="18"/>
      <c r="P21" s="19"/>
      <c r="Q21" s="14"/>
      <c r="R21" s="14"/>
      <c r="S21" s="14"/>
      <c r="T21" s="14"/>
      <c r="U21" s="14"/>
      <c r="V21" s="14"/>
      <c r="W21" s="20"/>
      <c r="X21" s="17"/>
      <c r="Y21" s="19"/>
      <c r="Z21" s="14"/>
      <c r="AA21" s="14"/>
      <c r="AB21" s="14"/>
      <c r="AC21" s="14"/>
      <c r="AD21" s="14"/>
      <c r="AE21" s="14"/>
      <c r="AF21" s="20"/>
      <c r="AG21" s="17"/>
      <c r="AH21" s="19"/>
      <c r="AI21" s="14"/>
      <c r="AJ21" s="14"/>
      <c r="AK21" s="14"/>
      <c r="AL21" s="14"/>
      <c r="AM21" s="14"/>
      <c r="AN21" s="14"/>
      <c r="AO21" s="20"/>
      <c r="AP21" s="25"/>
      <c r="AQ21" s="19"/>
      <c r="AR21" s="14"/>
      <c r="AS21" s="14"/>
      <c r="AT21" s="14"/>
      <c r="AU21" s="14"/>
      <c r="AV21" s="14"/>
      <c r="AW21" s="14"/>
      <c r="AX21" s="20"/>
      <c r="AY21" s="27"/>
      <c r="AZ21" s="28"/>
      <c r="BA21" s="29"/>
      <c r="BB21" s="29"/>
      <c r="BC21" s="29"/>
      <c r="BD21" s="29"/>
      <c r="BE21" s="29"/>
      <c r="BF21" s="29"/>
      <c r="BG21" s="31"/>
      <c r="BH21" s="32"/>
      <c r="BI21" s="28"/>
      <c r="BJ21" s="29"/>
      <c r="BK21" s="29"/>
      <c r="BL21" s="29"/>
      <c r="BM21" s="29"/>
      <c r="BN21" s="29"/>
      <c r="BO21" s="29"/>
      <c r="BP21" s="31"/>
      <c r="BQ21" s="32"/>
    </row>
    <row r="22" ht="29" customHeight="1" spans="1:69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7"/>
      <c r="O22" s="18"/>
      <c r="P22" s="19"/>
      <c r="Q22" s="14"/>
      <c r="R22" s="14"/>
      <c r="S22" s="14"/>
      <c r="T22" s="14"/>
      <c r="U22" s="14"/>
      <c r="V22" s="14"/>
      <c r="W22" s="20"/>
      <c r="X22" s="17"/>
      <c r="Y22" s="19"/>
      <c r="Z22" s="14"/>
      <c r="AA22" s="14"/>
      <c r="AB22" s="14"/>
      <c r="AC22" s="14"/>
      <c r="AD22" s="14"/>
      <c r="AE22" s="14"/>
      <c r="AF22" s="20"/>
      <c r="AG22" s="17"/>
      <c r="AH22" s="19"/>
      <c r="AI22" s="14"/>
      <c r="AJ22" s="14"/>
      <c r="AK22" s="14"/>
      <c r="AL22" s="14"/>
      <c r="AM22" s="14"/>
      <c r="AN22" s="14"/>
      <c r="AO22" s="20"/>
      <c r="AP22" s="25"/>
      <c r="AQ22" s="19"/>
      <c r="AR22" s="14"/>
      <c r="AS22" s="14"/>
      <c r="AT22" s="14"/>
      <c r="AU22" s="14"/>
      <c r="AV22" s="14"/>
      <c r="AW22" s="14"/>
      <c r="AX22" s="20"/>
      <c r="AY22" s="27"/>
      <c r="AZ22" s="28"/>
      <c r="BA22" s="29"/>
      <c r="BB22" s="29"/>
      <c r="BC22" s="29"/>
      <c r="BD22" s="29"/>
      <c r="BE22" s="29"/>
      <c r="BF22" s="29"/>
      <c r="BG22" s="31"/>
      <c r="BH22" s="32"/>
      <c r="BI22" s="28"/>
      <c r="BJ22" s="29"/>
      <c r="BK22" s="29"/>
      <c r="BL22" s="29"/>
      <c r="BM22" s="29"/>
      <c r="BN22" s="29"/>
      <c r="BO22" s="29"/>
      <c r="BP22" s="31"/>
      <c r="BQ22" s="32"/>
    </row>
    <row r="23" ht="29" customHeight="1" spans="1:69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7"/>
      <c r="O23" s="18"/>
      <c r="P23" s="19"/>
      <c r="Q23" s="14"/>
      <c r="R23" s="14"/>
      <c r="S23" s="14"/>
      <c r="T23" s="14"/>
      <c r="U23" s="14"/>
      <c r="V23" s="14"/>
      <c r="W23" s="20"/>
      <c r="X23" s="17"/>
      <c r="Y23" s="19"/>
      <c r="Z23" s="14"/>
      <c r="AA23" s="14"/>
      <c r="AB23" s="14"/>
      <c r="AC23" s="14"/>
      <c r="AD23" s="14"/>
      <c r="AE23" s="14"/>
      <c r="AF23" s="20"/>
      <c r="AG23" s="17"/>
      <c r="AH23" s="19"/>
      <c r="AI23" s="14"/>
      <c r="AJ23" s="14"/>
      <c r="AK23" s="14"/>
      <c r="AL23" s="14"/>
      <c r="AM23" s="14"/>
      <c r="AN23" s="14"/>
      <c r="AO23" s="20"/>
      <c r="AP23" s="25"/>
      <c r="AQ23" s="19"/>
      <c r="AR23" s="14"/>
      <c r="AS23" s="14"/>
      <c r="AT23" s="14"/>
      <c r="AU23" s="14"/>
      <c r="AV23" s="14"/>
      <c r="AW23" s="14"/>
      <c r="AX23" s="20"/>
      <c r="AY23" s="27"/>
      <c r="AZ23" s="28"/>
      <c r="BA23" s="29"/>
      <c r="BB23" s="29"/>
      <c r="BC23" s="29"/>
      <c r="BD23" s="29"/>
      <c r="BE23" s="29"/>
      <c r="BF23" s="29"/>
      <c r="BG23" s="31"/>
      <c r="BH23" s="32"/>
      <c r="BI23" s="28"/>
      <c r="BJ23" s="29"/>
      <c r="BK23" s="29"/>
      <c r="BL23" s="29"/>
      <c r="BM23" s="29"/>
      <c r="BN23" s="29"/>
      <c r="BO23" s="29"/>
      <c r="BP23" s="31"/>
      <c r="BQ23" s="32"/>
    </row>
    <row r="24" ht="29" customHeight="1" spans="1:69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7"/>
      <c r="O24" s="18"/>
      <c r="P24" s="19"/>
      <c r="Q24" s="14"/>
      <c r="R24" s="14"/>
      <c r="S24" s="14"/>
      <c r="T24" s="14"/>
      <c r="U24" s="14"/>
      <c r="V24" s="14"/>
      <c r="W24" s="20"/>
      <c r="X24" s="17"/>
      <c r="Y24" s="19"/>
      <c r="Z24" s="14"/>
      <c r="AA24" s="14"/>
      <c r="AB24" s="14"/>
      <c r="AC24" s="14"/>
      <c r="AD24" s="14"/>
      <c r="AE24" s="14"/>
      <c r="AF24" s="20"/>
      <c r="AG24" s="17"/>
      <c r="AH24" s="19"/>
      <c r="AI24" s="14"/>
      <c r="AJ24" s="14"/>
      <c r="AK24" s="14"/>
      <c r="AL24" s="14"/>
      <c r="AM24" s="14"/>
      <c r="AN24" s="14"/>
      <c r="AO24" s="20"/>
      <c r="AP24" s="25"/>
      <c r="AQ24" s="19"/>
      <c r="AR24" s="14"/>
      <c r="AS24" s="14"/>
      <c r="AT24" s="14"/>
      <c r="AU24" s="14"/>
      <c r="AV24" s="14"/>
      <c r="AW24" s="14"/>
      <c r="AX24" s="20"/>
      <c r="AY24" s="27"/>
      <c r="AZ24" s="28"/>
      <c r="BA24" s="29"/>
      <c r="BB24" s="29"/>
      <c r="BC24" s="29"/>
      <c r="BD24" s="29"/>
      <c r="BE24" s="29"/>
      <c r="BF24" s="29"/>
      <c r="BG24" s="31"/>
      <c r="BH24" s="32"/>
      <c r="BI24" s="28"/>
      <c r="BJ24" s="29"/>
      <c r="BK24" s="29"/>
      <c r="BL24" s="29"/>
      <c r="BM24" s="29"/>
      <c r="BN24" s="29"/>
      <c r="BO24" s="29"/>
      <c r="BP24" s="31"/>
      <c r="BQ24" s="32"/>
    </row>
    <row r="25" ht="29" customHeight="1" spans="1:69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7"/>
      <c r="O25" s="18"/>
      <c r="P25" s="19"/>
      <c r="Q25" s="14"/>
      <c r="R25" s="14"/>
      <c r="S25" s="14"/>
      <c r="T25" s="14"/>
      <c r="U25" s="14"/>
      <c r="V25" s="14"/>
      <c r="W25" s="20"/>
      <c r="X25" s="17"/>
      <c r="Y25" s="19"/>
      <c r="Z25" s="14"/>
      <c r="AA25" s="14"/>
      <c r="AB25" s="14"/>
      <c r="AC25" s="14"/>
      <c r="AD25" s="14"/>
      <c r="AE25" s="14"/>
      <c r="AF25" s="20"/>
      <c r="AG25" s="17"/>
      <c r="AH25" s="19"/>
      <c r="AI25" s="14"/>
      <c r="AJ25" s="14"/>
      <c r="AK25" s="14"/>
      <c r="AL25" s="14"/>
      <c r="AM25" s="14"/>
      <c r="AN25" s="14"/>
      <c r="AO25" s="20"/>
      <c r="AP25" s="25"/>
      <c r="AQ25" s="19"/>
      <c r="AR25" s="14"/>
      <c r="AS25" s="14"/>
      <c r="AT25" s="14"/>
      <c r="AU25" s="14"/>
      <c r="AV25" s="14"/>
      <c r="AW25" s="14"/>
      <c r="AX25" s="20"/>
      <c r="AY25" s="27"/>
      <c r="AZ25" s="28"/>
      <c r="BA25" s="29"/>
      <c r="BB25" s="29"/>
      <c r="BC25" s="29"/>
      <c r="BD25" s="29"/>
      <c r="BE25" s="29"/>
      <c r="BF25" s="29"/>
      <c r="BG25" s="31"/>
      <c r="BH25" s="32"/>
      <c r="BI25" s="28"/>
      <c r="BJ25" s="29"/>
      <c r="BK25" s="29"/>
      <c r="BL25" s="29"/>
      <c r="BM25" s="29"/>
      <c r="BN25" s="29"/>
      <c r="BO25" s="29"/>
      <c r="BP25" s="31"/>
      <c r="BQ25" s="32"/>
    </row>
    <row r="26" ht="29" customHeight="1" spans="1:69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7"/>
      <c r="O26" s="18"/>
      <c r="P26" s="19"/>
      <c r="Q26" s="14"/>
      <c r="R26" s="14"/>
      <c r="S26" s="14"/>
      <c r="T26" s="14"/>
      <c r="U26" s="14"/>
      <c r="V26" s="14"/>
      <c r="W26" s="20"/>
      <c r="X26" s="17"/>
      <c r="Y26" s="19"/>
      <c r="Z26" s="14"/>
      <c r="AA26" s="14"/>
      <c r="AB26" s="14"/>
      <c r="AC26" s="14"/>
      <c r="AD26" s="14"/>
      <c r="AE26" s="14"/>
      <c r="AF26" s="20"/>
      <c r="AG26" s="17"/>
      <c r="AH26" s="19"/>
      <c r="AI26" s="14"/>
      <c r="AJ26" s="14"/>
      <c r="AK26" s="14"/>
      <c r="AL26" s="14"/>
      <c r="AM26" s="14"/>
      <c r="AN26" s="14"/>
      <c r="AO26" s="20"/>
      <c r="AP26" s="25"/>
      <c r="AQ26" s="19"/>
      <c r="AR26" s="14"/>
      <c r="AS26" s="14"/>
      <c r="AT26" s="14"/>
      <c r="AU26" s="14"/>
      <c r="AV26" s="14"/>
      <c r="AW26" s="14"/>
      <c r="AX26" s="20"/>
      <c r="AY26" s="27"/>
      <c r="AZ26" s="28"/>
      <c r="BA26" s="29"/>
      <c r="BB26" s="29"/>
      <c r="BC26" s="29"/>
      <c r="BD26" s="29"/>
      <c r="BE26" s="29"/>
      <c r="BF26" s="29"/>
      <c r="BG26" s="31"/>
      <c r="BH26" s="32"/>
      <c r="BI26" s="28"/>
      <c r="BJ26" s="29"/>
      <c r="BK26" s="29"/>
      <c r="BL26" s="29"/>
      <c r="BM26" s="29"/>
      <c r="BN26" s="29"/>
      <c r="BO26" s="29"/>
      <c r="BP26" s="31"/>
      <c r="BQ26" s="32"/>
    </row>
    <row r="27" ht="29" customHeight="1" spans="1:69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7"/>
      <c r="O27" s="18"/>
      <c r="P27" s="19"/>
      <c r="Q27" s="14"/>
      <c r="R27" s="14"/>
      <c r="S27" s="14"/>
      <c r="T27" s="14"/>
      <c r="U27" s="14"/>
      <c r="V27" s="14"/>
      <c r="W27" s="20"/>
      <c r="X27" s="17"/>
      <c r="Y27" s="19"/>
      <c r="Z27" s="14"/>
      <c r="AA27" s="14"/>
      <c r="AB27" s="14"/>
      <c r="AC27" s="14"/>
      <c r="AD27" s="14"/>
      <c r="AE27" s="14"/>
      <c r="AF27" s="20"/>
      <c r="AG27" s="17"/>
      <c r="AH27" s="19"/>
      <c r="AI27" s="14"/>
      <c r="AJ27" s="14"/>
      <c r="AK27" s="14"/>
      <c r="AL27" s="14"/>
      <c r="AM27" s="14"/>
      <c r="AN27" s="14"/>
      <c r="AO27" s="20"/>
      <c r="AP27" s="25"/>
      <c r="AQ27" s="19"/>
      <c r="AR27" s="14"/>
      <c r="AS27" s="14"/>
      <c r="AT27" s="14"/>
      <c r="AU27" s="14"/>
      <c r="AV27" s="14"/>
      <c r="AW27" s="14"/>
      <c r="AX27" s="20"/>
      <c r="AY27" s="27"/>
      <c r="AZ27" s="28"/>
      <c r="BA27" s="29"/>
      <c r="BB27" s="29"/>
      <c r="BC27" s="29"/>
      <c r="BD27" s="29"/>
      <c r="BE27" s="29"/>
      <c r="BF27" s="29"/>
      <c r="BG27" s="31"/>
      <c r="BH27" s="32"/>
      <c r="BI27" s="28"/>
      <c r="BJ27" s="29"/>
      <c r="BK27" s="29"/>
      <c r="BL27" s="29"/>
      <c r="BM27" s="29"/>
      <c r="BN27" s="29"/>
      <c r="BO27" s="29"/>
      <c r="BP27" s="31"/>
      <c r="BQ27" s="32"/>
    </row>
    <row r="28" ht="29" customHeight="1" spans="1:69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7"/>
      <c r="O28" s="18"/>
      <c r="P28" s="19"/>
      <c r="Q28" s="14"/>
      <c r="R28" s="14"/>
      <c r="S28" s="14"/>
      <c r="T28" s="14"/>
      <c r="U28" s="14"/>
      <c r="V28" s="14"/>
      <c r="W28" s="20"/>
      <c r="X28" s="17"/>
      <c r="Y28" s="19"/>
      <c r="Z28" s="14"/>
      <c r="AA28" s="14"/>
      <c r="AB28" s="14"/>
      <c r="AC28" s="14"/>
      <c r="AD28" s="14"/>
      <c r="AE28" s="14"/>
      <c r="AF28" s="20"/>
      <c r="AG28" s="17"/>
      <c r="AH28" s="19"/>
      <c r="AI28" s="14"/>
      <c r="AJ28" s="14"/>
      <c r="AK28" s="14"/>
      <c r="AL28" s="14"/>
      <c r="AM28" s="14"/>
      <c r="AN28" s="14"/>
      <c r="AO28" s="20"/>
      <c r="AP28" s="25"/>
      <c r="AQ28" s="19"/>
      <c r="AR28" s="14"/>
      <c r="AS28" s="14"/>
      <c r="AT28" s="14"/>
      <c r="AU28" s="14"/>
      <c r="AV28" s="14"/>
      <c r="AW28" s="14"/>
      <c r="AX28" s="20"/>
      <c r="AY28" s="27"/>
      <c r="AZ28" s="28"/>
      <c r="BA28" s="29"/>
      <c r="BB28" s="29"/>
      <c r="BC28" s="29"/>
      <c r="BD28" s="29"/>
      <c r="BE28" s="29"/>
      <c r="BF28" s="29"/>
      <c r="BG28" s="31"/>
      <c r="BH28" s="32"/>
      <c r="BI28" s="28"/>
      <c r="BJ28" s="29"/>
      <c r="BK28" s="29"/>
      <c r="BL28" s="29"/>
      <c r="BM28" s="29"/>
      <c r="BN28" s="29"/>
      <c r="BO28" s="29"/>
      <c r="BP28" s="31"/>
      <c r="BQ28" s="32"/>
    </row>
    <row r="29" ht="29" customHeight="1" spans="1:69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7"/>
      <c r="O29" s="18"/>
      <c r="P29" s="19"/>
      <c r="Q29" s="14"/>
      <c r="R29" s="14"/>
      <c r="S29" s="14"/>
      <c r="T29" s="14"/>
      <c r="U29" s="14"/>
      <c r="V29" s="14"/>
      <c r="W29" s="20"/>
      <c r="X29" s="17"/>
      <c r="Y29" s="19"/>
      <c r="Z29" s="14"/>
      <c r="AA29" s="14"/>
      <c r="AB29" s="14"/>
      <c r="AC29" s="14"/>
      <c r="AD29" s="14"/>
      <c r="AE29" s="14"/>
      <c r="AF29" s="20"/>
      <c r="AG29" s="17"/>
      <c r="AH29" s="19"/>
      <c r="AI29" s="14"/>
      <c r="AJ29" s="14"/>
      <c r="AK29" s="14"/>
      <c r="AL29" s="14"/>
      <c r="AM29" s="14"/>
      <c r="AN29" s="14"/>
      <c r="AO29" s="20"/>
      <c r="AP29" s="25"/>
      <c r="AQ29" s="19"/>
      <c r="AR29" s="14"/>
      <c r="AS29" s="14"/>
      <c r="AT29" s="14"/>
      <c r="AU29" s="14"/>
      <c r="AV29" s="14"/>
      <c r="AW29" s="14"/>
      <c r="AX29" s="20"/>
      <c r="AY29" s="27"/>
      <c r="AZ29" s="28"/>
      <c r="BA29" s="29"/>
      <c r="BB29" s="29"/>
      <c r="BC29" s="29"/>
      <c r="BD29" s="29"/>
      <c r="BE29" s="29"/>
      <c r="BF29" s="29"/>
      <c r="BG29" s="31"/>
      <c r="BH29" s="32"/>
      <c r="BI29" s="28"/>
      <c r="BJ29" s="29"/>
      <c r="BK29" s="29"/>
      <c r="BL29" s="29"/>
      <c r="BM29" s="29"/>
      <c r="BN29" s="29"/>
      <c r="BO29" s="29"/>
      <c r="BP29" s="31"/>
      <c r="BQ29" s="32"/>
    </row>
    <row r="30" ht="29" customHeight="1" spans="1:69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7"/>
      <c r="O30" s="18"/>
      <c r="P30" s="19"/>
      <c r="Q30" s="14"/>
      <c r="R30" s="14"/>
      <c r="S30" s="14"/>
      <c r="T30" s="14"/>
      <c r="U30" s="14"/>
      <c r="V30" s="14"/>
      <c r="W30" s="20"/>
      <c r="X30" s="17"/>
      <c r="Y30" s="19"/>
      <c r="Z30" s="14"/>
      <c r="AA30" s="14"/>
      <c r="AB30" s="14"/>
      <c r="AC30" s="14"/>
      <c r="AD30" s="14"/>
      <c r="AE30" s="14"/>
      <c r="AF30" s="20"/>
      <c r="AG30" s="17"/>
      <c r="AH30" s="19"/>
      <c r="AI30" s="14"/>
      <c r="AJ30" s="14"/>
      <c r="AK30" s="14"/>
      <c r="AL30" s="14"/>
      <c r="AM30" s="14"/>
      <c r="AN30" s="14"/>
      <c r="AO30" s="20"/>
      <c r="AP30" s="25"/>
      <c r="AQ30" s="19"/>
      <c r="AR30" s="14"/>
      <c r="AS30" s="14"/>
      <c r="AT30" s="14"/>
      <c r="AU30" s="14"/>
      <c r="AV30" s="14"/>
      <c r="AW30" s="14"/>
      <c r="AX30" s="20"/>
      <c r="AY30" s="27"/>
      <c r="AZ30" s="28"/>
      <c r="BA30" s="29"/>
      <c r="BB30" s="29"/>
      <c r="BC30" s="29"/>
      <c r="BD30" s="29"/>
      <c r="BE30" s="29"/>
      <c r="BF30" s="29"/>
      <c r="BG30" s="31"/>
      <c r="BH30" s="32"/>
      <c r="BI30" s="28"/>
      <c r="BJ30" s="29"/>
      <c r="BK30" s="29"/>
      <c r="BL30" s="29"/>
      <c r="BM30" s="29"/>
      <c r="BN30" s="29"/>
      <c r="BO30" s="29"/>
      <c r="BP30" s="31"/>
      <c r="BQ30" s="32"/>
    </row>
    <row r="31" ht="29" customHeight="1" spans="1:69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7"/>
      <c r="O31" s="18"/>
      <c r="P31" s="19"/>
      <c r="Q31" s="14"/>
      <c r="R31" s="14"/>
      <c r="S31" s="14"/>
      <c r="T31" s="14"/>
      <c r="U31" s="14"/>
      <c r="V31" s="14"/>
      <c r="W31" s="20"/>
      <c r="X31" s="17"/>
      <c r="Y31" s="19"/>
      <c r="Z31" s="14"/>
      <c r="AA31" s="14"/>
      <c r="AB31" s="14"/>
      <c r="AC31" s="14"/>
      <c r="AD31" s="14"/>
      <c r="AE31" s="14"/>
      <c r="AF31" s="20"/>
      <c r="AG31" s="17"/>
      <c r="AH31" s="19"/>
      <c r="AI31" s="14"/>
      <c r="AJ31" s="14"/>
      <c r="AK31" s="14"/>
      <c r="AL31" s="14"/>
      <c r="AM31" s="14"/>
      <c r="AN31" s="14"/>
      <c r="AO31" s="20"/>
      <c r="AP31" s="25"/>
      <c r="AQ31" s="19"/>
      <c r="AR31" s="14"/>
      <c r="AS31" s="14"/>
      <c r="AT31" s="14"/>
      <c r="AU31" s="14"/>
      <c r="AV31" s="14"/>
      <c r="AW31" s="14"/>
      <c r="AX31" s="20"/>
      <c r="AY31" s="27"/>
      <c r="AZ31" s="28"/>
      <c r="BA31" s="29"/>
      <c r="BB31" s="29"/>
      <c r="BC31" s="29"/>
      <c r="BD31" s="29"/>
      <c r="BE31" s="29"/>
      <c r="BF31" s="29"/>
      <c r="BG31" s="31"/>
      <c r="BH31" s="32"/>
      <c r="BI31" s="28"/>
      <c r="BJ31" s="29"/>
      <c r="BK31" s="29"/>
      <c r="BL31" s="29"/>
      <c r="BM31" s="29"/>
      <c r="BN31" s="29"/>
      <c r="BO31" s="29"/>
      <c r="BP31" s="31"/>
      <c r="BQ31" s="32"/>
    </row>
    <row r="32" ht="29" customHeight="1" spans="1:69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7"/>
      <c r="O32" s="18"/>
      <c r="P32" s="19"/>
      <c r="Q32" s="14"/>
      <c r="R32" s="14"/>
      <c r="S32" s="14"/>
      <c r="T32" s="14"/>
      <c r="U32" s="14"/>
      <c r="V32" s="14"/>
      <c r="W32" s="20"/>
      <c r="X32" s="17"/>
      <c r="Y32" s="19"/>
      <c r="Z32" s="14"/>
      <c r="AA32" s="14"/>
      <c r="AB32" s="14"/>
      <c r="AC32" s="14"/>
      <c r="AD32" s="14"/>
      <c r="AE32" s="14"/>
      <c r="AF32" s="20"/>
      <c r="AG32" s="17"/>
      <c r="AH32" s="19"/>
      <c r="AI32" s="14"/>
      <c r="AJ32" s="14"/>
      <c r="AK32" s="14"/>
      <c r="AL32" s="14"/>
      <c r="AM32" s="14"/>
      <c r="AN32" s="14"/>
      <c r="AO32" s="20"/>
      <c r="AP32" s="25"/>
      <c r="AQ32" s="19"/>
      <c r="AR32" s="14"/>
      <c r="AS32" s="14"/>
      <c r="AT32" s="14"/>
      <c r="AU32" s="14"/>
      <c r="AV32" s="14"/>
      <c r="AW32" s="14"/>
      <c r="AX32" s="20"/>
      <c r="AY32" s="27"/>
      <c r="AZ32" s="28"/>
      <c r="BA32" s="29"/>
      <c r="BB32" s="29"/>
      <c r="BC32" s="29"/>
      <c r="BD32" s="29"/>
      <c r="BE32" s="29"/>
      <c r="BF32" s="29"/>
      <c r="BG32" s="31"/>
      <c r="BH32" s="32"/>
      <c r="BI32" s="28"/>
      <c r="BJ32" s="29"/>
      <c r="BK32" s="29"/>
      <c r="BL32" s="29"/>
      <c r="BM32" s="29"/>
      <c r="BN32" s="29"/>
      <c r="BO32" s="29"/>
      <c r="BP32" s="31"/>
      <c r="BQ32" s="32"/>
    </row>
    <row r="33" ht="29" customHeight="1" spans="1:69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7"/>
      <c r="O33" s="18"/>
      <c r="P33" s="19"/>
      <c r="Q33" s="14"/>
      <c r="R33" s="14"/>
      <c r="S33" s="14"/>
      <c r="T33" s="14"/>
      <c r="U33" s="14"/>
      <c r="V33" s="14"/>
      <c r="W33" s="20"/>
      <c r="X33" s="17"/>
      <c r="Y33" s="19"/>
      <c r="Z33" s="14"/>
      <c r="AA33" s="14"/>
      <c r="AB33" s="14"/>
      <c r="AC33" s="14"/>
      <c r="AD33" s="14"/>
      <c r="AE33" s="14"/>
      <c r="AF33" s="20"/>
      <c r="AG33" s="17"/>
      <c r="AH33" s="19"/>
      <c r="AI33" s="14"/>
      <c r="AJ33" s="14"/>
      <c r="AK33" s="14"/>
      <c r="AL33" s="14"/>
      <c r="AM33" s="14"/>
      <c r="AN33" s="14"/>
      <c r="AO33" s="20"/>
      <c r="AP33" s="25"/>
      <c r="AQ33" s="19"/>
      <c r="AR33" s="14"/>
      <c r="AS33" s="14"/>
      <c r="AT33" s="14"/>
      <c r="AU33" s="14"/>
      <c r="AV33" s="14"/>
      <c r="AW33" s="14"/>
      <c r="AX33" s="20"/>
      <c r="AY33" s="27"/>
      <c r="AZ33" s="28"/>
      <c r="BA33" s="29"/>
      <c r="BB33" s="29"/>
      <c r="BC33" s="29"/>
      <c r="BD33" s="29"/>
      <c r="BE33" s="29"/>
      <c r="BF33" s="29"/>
      <c r="BG33" s="31"/>
      <c r="BH33" s="32"/>
      <c r="BI33" s="28"/>
      <c r="BJ33" s="29"/>
      <c r="BK33" s="29"/>
      <c r="BL33" s="29"/>
      <c r="BM33" s="29"/>
      <c r="BN33" s="29"/>
      <c r="BO33" s="29"/>
      <c r="BP33" s="31"/>
      <c r="BQ33" s="32"/>
    </row>
    <row r="34" ht="29" customHeight="1" spans="1:69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7"/>
      <c r="O34" s="18"/>
      <c r="P34" s="19"/>
      <c r="Q34" s="14"/>
      <c r="R34" s="14"/>
      <c r="S34" s="14"/>
      <c r="T34" s="14"/>
      <c r="U34" s="14"/>
      <c r="V34" s="14"/>
      <c r="W34" s="20"/>
      <c r="X34" s="17"/>
      <c r="Y34" s="19"/>
      <c r="Z34" s="14"/>
      <c r="AA34" s="14"/>
      <c r="AB34" s="14"/>
      <c r="AC34" s="14"/>
      <c r="AD34" s="14"/>
      <c r="AE34" s="14"/>
      <c r="AF34" s="20"/>
      <c r="AG34" s="17"/>
      <c r="AH34" s="19"/>
      <c r="AI34" s="14"/>
      <c r="AJ34" s="14"/>
      <c r="AK34" s="14"/>
      <c r="AL34" s="14"/>
      <c r="AM34" s="14"/>
      <c r="AN34" s="14"/>
      <c r="AO34" s="20"/>
      <c r="AP34" s="25"/>
      <c r="AQ34" s="19"/>
      <c r="AR34" s="14"/>
      <c r="AS34" s="14"/>
      <c r="AT34" s="14"/>
      <c r="AU34" s="14"/>
      <c r="AV34" s="14"/>
      <c r="AW34" s="14"/>
      <c r="AX34" s="20"/>
      <c r="AY34" s="27"/>
      <c r="AZ34" s="28"/>
      <c r="BA34" s="29"/>
      <c r="BB34" s="29"/>
      <c r="BC34" s="29"/>
      <c r="BD34" s="29"/>
      <c r="BE34" s="29"/>
      <c r="BF34" s="29"/>
      <c r="BG34" s="31"/>
      <c r="BH34" s="32"/>
      <c r="BI34" s="28"/>
      <c r="BJ34" s="29"/>
      <c r="BK34" s="29"/>
      <c r="BL34" s="29"/>
      <c r="BM34" s="29"/>
      <c r="BN34" s="29"/>
      <c r="BO34" s="29"/>
      <c r="BP34" s="31"/>
      <c r="BQ34" s="32"/>
    </row>
    <row r="35" ht="29" customHeight="1" spans="1:69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7"/>
      <c r="O35" s="18"/>
      <c r="P35" s="19"/>
      <c r="Q35" s="14"/>
      <c r="R35" s="14"/>
      <c r="S35" s="14"/>
      <c r="T35" s="14"/>
      <c r="U35" s="14"/>
      <c r="V35" s="14"/>
      <c r="W35" s="20"/>
      <c r="X35" s="17"/>
      <c r="Y35" s="19"/>
      <c r="Z35" s="14"/>
      <c r="AA35" s="14"/>
      <c r="AB35" s="14"/>
      <c r="AC35" s="14"/>
      <c r="AD35" s="14"/>
      <c r="AE35" s="14"/>
      <c r="AF35" s="20"/>
      <c r="AG35" s="17"/>
      <c r="AH35" s="19"/>
      <c r="AI35" s="14"/>
      <c r="AJ35" s="14"/>
      <c r="AK35" s="14"/>
      <c r="AL35" s="14"/>
      <c r="AM35" s="14"/>
      <c r="AN35" s="14"/>
      <c r="AO35" s="20"/>
      <c r="AP35" s="25"/>
      <c r="AQ35" s="19"/>
      <c r="AR35" s="14"/>
      <c r="AS35" s="14"/>
      <c r="AT35" s="14"/>
      <c r="AU35" s="14"/>
      <c r="AV35" s="14"/>
      <c r="AW35" s="14"/>
      <c r="AX35" s="20"/>
      <c r="AY35" s="27"/>
      <c r="AZ35" s="28"/>
      <c r="BA35" s="29"/>
      <c r="BB35" s="29"/>
      <c r="BC35" s="29"/>
      <c r="BD35" s="29"/>
      <c r="BE35" s="29"/>
      <c r="BF35" s="29"/>
      <c r="BG35" s="31"/>
      <c r="BH35" s="32"/>
      <c r="BI35" s="28"/>
      <c r="BJ35" s="29"/>
      <c r="BK35" s="29"/>
      <c r="BL35" s="29"/>
      <c r="BM35" s="29"/>
      <c r="BN35" s="29"/>
      <c r="BO35" s="29"/>
      <c r="BP35" s="31"/>
      <c r="BQ35" s="32"/>
    </row>
    <row r="36" ht="29" customHeight="1" spans="1:69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7"/>
      <c r="O36" s="18"/>
      <c r="P36" s="19"/>
      <c r="Q36" s="14"/>
      <c r="R36" s="14"/>
      <c r="S36" s="14"/>
      <c r="T36" s="14"/>
      <c r="U36" s="14"/>
      <c r="V36" s="14"/>
      <c r="W36" s="20"/>
      <c r="X36" s="17"/>
      <c r="Y36" s="19"/>
      <c r="Z36" s="14"/>
      <c r="AA36" s="14"/>
      <c r="AB36" s="14"/>
      <c r="AC36" s="14"/>
      <c r="AD36" s="14"/>
      <c r="AE36" s="14"/>
      <c r="AF36" s="20"/>
      <c r="AG36" s="17"/>
      <c r="AH36" s="19"/>
      <c r="AI36" s="14"/>
      <c r="AJ36" s="14"/>
      <c r="AK36" s="14"/>
      <c r="AL36" s="14"/>
      <c r="AM36" s="14"/>
      <c r="AN36" s="14"/>
      <c r="AO36" s="20"/>
      <c r="AP36" s="25"/>
      <c r="AQ36" s="19"/>
      <c r="AR36" s="14"/>
      <c r="AS36" s="14"/>
      <c r="AT36" s="14"/>
      <c r="AU36" s="14"/>
      <c r="AV36" s="14"/>
      <c r="AW36" s="14"/>
      <c r="AX36" s="20"/>
      <c r="AY36" s="27"/>
      <c r="AZ36" s="28"/>
      <c r="BA36" s="29"/>
      <c r="BB36" s="29"/>
      <c r="BC36" s="29"/>
      <c r="BD36" s="29"/>
      <c r="BE36" s="29"/>
      <c r="BF36" s="29"/>
      <c r="BG36" s="31"/>
      <c r="BH36" s="32"/>
      <c r="BI36" s="28"/>
      <c r="BJ36" s="29"/>
      <c r="BK36" s="29"/>
      <c r="BL36" s="29"/>
      <c r="BM36" s="29"/>
      <c r="BN36" s="29"/>
      <c r="BO36" s="29"/>
      <c r="BP36" s="31"/>
      <c r="BQ36" s="32"/>
    </row>
    <row r="37" ht="29" customHeight="1" spans="1:69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7"/>
      <c r="O37" s="18"/>
      <c r="P37" s="19"/>
      <c r="Q37" s="14"/>
      <c r="R37" s="14"/>
      <c r="S37" s="14"/>
      <c r="T37" s="14"/>
      <c r="U37" s="14"/>
      <c r="V37" s="14"/>
      <c r="W37" s="20"/>
      <c r="X37" s="17"/>
      <c r="Y37" s="19"/>
      <c r="Z37" s="14"/>
      <c r="AA37" s="14"/>
      <c r="AB37" s="14"/>
      <c r="AC37" s="14"/>
      <c r="AD37" s="14"/>
      <c r="AE37" s="14"/>
      <c r="AF37" s="20"/>
      <c r="AG37" s="17"/>
      <c r="AH37" s="19"/>
      <c r="AI37" s="14"/>
      <c r="AJ37" s="14"/>
      <c r="AK37" s="14"/>
      <c r="AL37" s="14"/>
      <c r="AM37" s="14"/>
      <c r="AN37" s="14"/>
      <c r="AO37" s="20"/>
      <c r="AP37" s="25"/>
      <c r="AQ37" s="19"/>
      <c r="AR37" s="14"/>
      <c r="AS37" s="14"/>
      <c r="AT37" s="14"/>
      <c r="AU37" s="14"/>
      <c r="AV37" s="14"/>
      <c r="AW37" s="14"/>
      <c r="AX37" s="20"/>
      <c r="AY37" s="27"/>
      <c r="AZ37" s="28"/>
      <c r="BA37" s="29"/>
      <c r="BB37" s="29"/>
      <c r="BC37" s="29"/>
      <c r="BD37" s="29"/>
      <c r="BE37" s="29"/>
      <c r="BF37" s="29"/>
      <c r="BG37" s="31"/>
      <c r="BH37" s="32"/>
      <c r="BI37" s="28"/>
      <c r="BJ37" s="29"/>
      <c r="BK37" s="29"/>
      <c r="BL37" s="29"/>
      <c r="BM37" s="29"/>
      <c r="BN37" s="29"/>
      <c r="BO37" s="29"/>
      <c r="BP37" s="31"/>
      <c r="BQ37" s="32"/>
    </row>
    <row r="38" ht="29" customHeight="1" spans="1:69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7"/>
      <c r="O38" s="18"/>
      <c r="P38" s="19"/>
      <c r="Q38" s="14"/>
      <c r="R38" s="14"/>
      <c r="S38" s="14"/>
      <c r="T38" s="14"/>
      <c r="U38" s="14"/>
      <c r="V38" s="14"/>
      <c r="W38" s="20"/>
      <c r="X38" s="17"/>
      <c r="Y38" s="19"/>
      <c r="Z38" s="14"/>
      <c r="AA38" s="14"/>
      <c r="AB38" s="14"/>
      <c r="AC38" s="14"/>
      <c r="AD38" s="14"/>
      <c r="AE38" s="14"/>
      <c r="AF38" s="20"/>
      <c r="AG38" s="17"/>
      <c r="AH38" s="19"/>
      <c r="AI38" s="14"/>
      <c r="AJ38" s="14"/>
      <c r="AK38" s="14"/>
      <c r="AL38" s="14"/>
      <c r="AM38" s="14"/>
      <c r="AN38" s="14"/>
      <c r="AO38" s="20"/>
      <c r="AP38" s="25"/>
      <c r="AQ38" s="19"/>
      <c r="AR38" s="14"/>
      <c r="AS38" s="14"/>
      <c r="AT38" s="14"/>
      <c r="AU38" s="14"/>
      <c r="AV38" s="14"/>
      <c r="AW38" s="14"/>
      <c r="AX38" s="20"/>
      <c r="AY38" s="27"/>
      <c r="AZ38" s="28"/>
      <c r="BA38" s="29"/>
      <c r="BB38" s="29"/>
      <c r="BC38" s="29"/>
      <c r="BD38" s="29"/>
      <c r="BE38" s="29"/>
      <c r="BF38" s="29"/>
      <c r="BG38" s="31"/>
      <c r="BH38" s="32"/>
      <c r="BI38" s="28"/>
      <c r="BJ38" s="29"/>
      <c r="BK38" s="29"/>
      <c r="BL38" s="29"/>
      <c r="BM38" s="29"/>
      <c r="BN38" s="29"/>
      <c r="BO38" s="29"/>
      <c r="BP38" s="31"/>
      <c r="BQ38" s="32"/>
    </row>
    <row r="39" ht="29" customHeight="1" spans="1:69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7"/>
      <c r="O39" s="18"/>
      <c r="P39" s="19"/>
      <c r="Q39" s="14"/>
      <c r="R39" s="14"/>
      <c r="S39" s="14"/>
      <c r="T39" s="14"/>
      <c r="U39" s="14"/>
      <c r="V39" s="14"/>
      <c r="W39" s="20"/>
      <c r="X39" s="17"/>
      <c r="Y39" s="19"/>
      <c r="Z39" s="14"/>
      <c r="AA39" s="14"/>
      <c r="AB39" s="14"/>
      <c r="AC39" s="14"/>
      <c r="AD39" s="14"/>
      <c r="AE39" s="14"/>
      <c r="AF39" s="20"/>
      <c r="AG39" s="17"/>
      <c r="AH39" s="19"/>
      <c r="AI39" s="14"/>
      <c r="AJ39" s="14"/>
      <c r="AK39" s="14"/>
      <c r="AL39" s="14"/>
      <c r="AM39" s="14"/>
      <c r="AN39" s="14"/>
      <c r="AO39" s="20"/>
      <c r="AP39" s="25"/>
      <c r="AQ39" s="19"/>
      <c r="AR39" s="14"/>
      <c r="AS39" s="14"/>
      <c r="AT39" s="14"/>
      <c r="AU39" s="14"/>
      <c r="AV39" s="14"/>
      <c r="AW39" s="14"/>
      <c r="AX39" s="20"/>
      <c r="AY39" s="27"/>
      <c r="AZ39" s="28"/>
      <c r="BA39" s="29"/>
      <c r="BB39" s="29"/>
      <c r="BC39" s="29"/>
      <c r="BD39" s="29"/>
      <c r="BE39" s="29"/>
      <c r="BF39" s="29"/>
      <c r="BG39" s="31"/>
      <c r="BH39" s="32"/>
      <c r="BI39" s="28"/>
      <c r="BJ39" s="29"/>
      <c r="BK39" s="29"/>
      <c r="BL39" s="29"/>
      <c r="BM39" s="29"/>
      <c r="BN39" s="29"/>
      <c r="BO39" s="29"/>
      <c r="BP39" s="31"/>
      <c r="BQ39" s="32"/>
    </row>
    <row r="40" ht="29" customHeight="1" spans="1:69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7"/>
      <c r="O40" s="18"/>
      <c r="P40" s="19"/>
      <c r="Q40" s="14"/>
      <c r="R40" s="14"/>
      <c r="S40" s="14"/>
      <c r="T40" s="14"/>
      <c r="U40" s="14"/>
      <c r="V40" s="14"/>
      <c r="W40" s="20"/>
      <c r="X40" s="17"/>
      <c r="Y40" s="19"/>
      <c r="Z40" s="14"/>
      <c r="AA40" s="14"/>
      <c r="AB40" s="14"/>
      <c r="AC40" s="14"/>
      <c r="AD40" s="14"/>
      <c r="AE40" s="14"/>
      <c r="AF40" s="20"/>
      <c r="AG40" s="17"/>
      <c r="AH40" s="19"/>
      <c r="AI40" s="14"/>
      <c r="AJ40" s="14"/>
      <c r="AK40" s="14"/>
      <c r="AL40" s="14"/>
      <c r="AM40" s="14"/>
      <c r="AN40" s="14"/>
      <c r="AO40" s="20"/>
      <c r="AP40" s="25"/>
      <c r="AQ40" s="19"/>
      <c r="AR40" s="14"/>
      <c r="AS40" s="14"/>
      <c r="AT40" s="14"/>
      <c r="AU40" s="14"/>
      <c r="AV40" s="14"/>
      <c r="AW40" s="14"/>
      <c r="AX40" s="20"/>
      <c r="AY40" s="27"/>
      <c r="AZ40" s="28"/>
      <c r="BA40" s="29"/>
      <c r="BB40" s="29"/>
      <c r="BC40" s="29"/>
      <c r="BD40" s="29"/>
      <c r="BE40" s="29"/>
      <c r="BF40" s="29"/>
      <c r="BG40" s="31"/>
      <c r="BH40" s="32"/>
      <c r="BI40" s="28"/>
      <c r="BJ40" s="29"/>
      <c r="BK40" s="29"/>
      <c r="BL40" s="29"/>
      <c r="BM40" s="29"/>
      <c r="BN40" s="29"/>
      <c r="BO40" s="29"/>
      <c r="BP40" s="31"/>
      <c r="BQ40" s="32"/>
    </row>
    <row r="41" ht="29" customHeight="1" spans="1:69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7"/>
      <c r="O41" s="18"/>
      <c r="P41" s="19"/>
      <c r="Q41" s="14"/>
      <c r="R41" s="14"/>
      <c r="S41" s="14"/>
      <c r="T41" s="14"/>
      <c r="U41" s="14"/>
      <c r="V41" s="14"/>
      <c r="W41" s="20"/>
      <c r="X41" s="17"/>
      <c r="Y41" s="19"/>
      <c r="Z41" s="14"/>
      <c r="AA41" s="14"/>
      <c r="AB41" s="14"/>
      <c r="AC41" s="14"/>
      <c r="AD41" s="14"/>
      <c r="AE41" s="14"/>
      <c r="AF41" s="20"/>
      <c r="AG41" s="17"/>
      <c r="AH41" s="19"/>
      <c r="AI41" s="14"/>
      <c r="AJ41" s="14"/>
      <c r="AK41" s="14"/>
      <c r="AL41" s="14"/>
      <c r="AM41" s="14"/>
      <c r="AN41" s="14"/>
      <c r="AO41" s="20"/>
      <c r="AP41" s="25"/>
      <c r="AQ41" s="19"/>
      <c r="AR41" s="14"/>
      <c r="AS41" s="14"/>
      <c r="AT41" s="14"/>
      <c r="AU41" s="14"/>
      <c r="AV41" s="14"/>
      <c r="AW41" s="14"/>
      <c r="AX41" s="20"/>
      <c r="AY41" s="27"/>
      <c r="AZ41" s="28"/>
      <c r="BA41" s="29"/>
      <c r="BB41" s="29"/>
      <c r="BC41" s="29"/>
      <c r="BD41" s="29"/>
      <c r="BE41" s="29"/>
      <c r="BF41" s="29"/>
      <c r="BG41" s="31"/>
      <c r="BH41" s="32"/>
      <c r="BI41" s="28"/>
      <c r="BJ41" s="29"/>
      <c r="BK41" s="29"/>
      <c r="BL41" s="29"/>
      <c r="BM41" s="29"/>
      <c r="BN41" s="29"/>
      <c r="BO41" s="29"/>
      <c r="BP41" s="31"/>
      <c r="BQ41" s="32"/>
    </row>
    <row r="42" ht="29" customHeight="1" spans="1:69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7"/>
      <c r="O42" s="18"/>
      <c r="P42" s="19"/>
      <c r="Q42" s="14"/>
      <c r="R42" s="14"/>
      <c r="S42" s="14"/>
      <c r="T42" s="14"/>
      <c r="U42" s="14"/>
      <c r="V42" s="14"/>
      <c r="W42" s="20"/>
      <c r="X42" s="17"/>
      <c r="Y42" s="19"/>
      <c r="Z42" s="14"/>
      <c r="AA42" s="14"/>
      <c r="AB42" s="14"/>
      <c r="AC42" s="14"/>
      <c r="AD42" s="14"/>
      <c r="AE42" s="14"/>
      <c r="AF42" s="20"/>
      <c r="AG42" s="17"/>
      <c r="AH42" s="19"/>
      <c r="AI42" s="14"/>
      <c r="AJ42" s="14"/>
      <c r="AK42" s="14"/>
      <c r="AL42" s="14"/>
      <c r="AM42" s="14"/>
      <c r="AN42" s="14"/>
      <c r="AO42" s="20"/>
      <c r="AP42" s="25"/>
      <c r="AQ42" s="19"/>
      <c r="AR42" s="14"/>
      <c r="AS42" s="14"/>
      <c r="AT42" s="14"/>
      <c r="AU42" s="14"/>
      <c r="AV42" s="14"/>
      <c r="AW42" s="14"/>
      <c r="AX42" s="20"/>
      <c r="AY42" s="27"/>
      <c r="AZ42" s="28"/>
      <c r="BA42" s="29"/>
      <c r="BB42" s="29"/>
      <c r="BC42" s="29"/>
      <c r="BD42" s="29"/>
      <c r="BE42" s="29"/>
      <c r="BF42" s="29"/>
      <c r="BG42" s="31"/>
      <c r="BH42" s="32"/>
      <c r="BI42" s="28"/>
      <c r="BJ42" s="29"/>
      <c r="BK42" s="29"/>
      <c r="BL42" s="29"/>
      <c r="BM42" s="29"/>
      <c r="BN42" s="29"/>
      <c r="BO42" s="29"/>
      <c r="BP42" s="31"/>
      <c r="BQ42" s="32"/>
    </row>
    <row r="43" ht="29" customHeight="1" spans="1:69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7"/>
      <c r="O43" s="18"/>
      <c r="P43" s="19"/>
      <c r="Q43" s="14"/>
      <c r="R43" s="14"/>
      <c r="S43" s="14"/>
      <c r="T43" s="14"/>
      <c r="U43" s="14"/>
      <c r="V43" s="14"/>
      <c r="W43" s="20"/>
      <c r="X43" s="17"/>
      <c r="Y43" s="19"/>
      <c r="Z43" s="14"/>
      <c r="AA43" s="14"/>
      <c r="AB43" s="14"/>
      <c r="AC43" s="14"/>
      <c r="AD43" s="14"/>
      <c r="AE43" s="14"/>
      <c r="AF43" s="20"/>
      <c r="AG43" s="17"/>
      <c r="AH43" s="19"/>
      <c r="AI43" s="14"/>
      <c r="AJ43" s="14"/>
      <c r="AK43" s="14"/>
      <c r="AL43" s="14"/>
      <c r="AM43" s="14"/>
      <c r="AN43" s="14"/>
      <c r="AO43" s="20"/>
      <c r="AP43" s="25"/>
      <c r="AQ43" s="19"/>
      <c r="AR43" s="14"/>
      <c r="AS43" s="14"/>
      <c r="AT43" s="14"/>
      <c r="AU43" s="14"/>
      <c r="AV43" s="14"/>
      <c r="AW43" s="14"/>
      <c r="AX43" s="20"/>
      <c r="AY43" s="27"/>
      <c r="AZ43" s="28"/>
      <c r="BA43" s="29"/>
      <c r="BB43" s="29"/>
      <c r="BC43" s="29"/>
      <c r="BD43" s="29"/>
      <c r="BE43" s="29"/>
      <c r="BF43" s="29"/>
      <c r="BG43" s="31"/>
      <c r="BH43" s="32"/>
      <c r="BI43" s="28"/>
      <c r="BJ43" s="29"/>
      <c r="BK43" s="29"/>
      <c r="BL43" s="29"/>
      <c r="BM43" s="29"/>
      <c r="BN43" s="29"/>
      <c r="BO43" s="29"/>
      <c r="BP43" s="31"/>
      <c r="BQ43" s="32"/>
    </row>
    <row r="44" ht="29" customHeight="1" spans="1:69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7"/>
      <c r="O44" s="18"/>
      <c r="P44" s="19"/>
      <c r="Q44" s="14"/>
      <c r="R44" s="14"/>
      <c r="S44" s="14"/>
      <c r="T44" s="14"/>
      <c r="U44" s="14"/>
      <c r="V44" s="14"/>
      <c r="W44" s="20"/>
      <c r="X44" s="17"/>
      <c r="Y44" s="19"/>
      <c r="Z44" s="14"/>
      <c r="AA44" s="14"/>
      <c r="AB44" s="14"/>
      <c r="AC44" s="14"/>
      <c r="AD44" s="14"/>
      <c r="AE44" s="14"/>
      <c r="AF44" s="20"/>
      <c r="AG44" s="17"/>
      <c r="AH44" s="19"/>
      <c r="AI44" s="14"/>
      <c r="AJ44" s="14"/>
      <c r="AK44" s="14"/>
      <c r="AL44" s="14"/>
      <c r="AM44" s="14"/>
      <c r="AN44" s="14"/>
      <c r="AO44" s="20"/>
      <c r="AP44" s="25"/>
      <c r="AQ44" s="19"/>
      <c r="AR44" s="14"/>
      <c r="AS44" s="14"/>
      <c r="AT44" s="14"/>
      <c r="AU44" s="14"/>
      <c r="AV44" s="14"/>
      <c r="AW44" s="14"/>
      <c r="AX44" s="20"/>
      <c r="AY44" s="27"/>
      <c r="AZ44" s="28"/>
      <c r="BA44" s="29"/>
      <c r="BB44" s="29"/>
      <c r="BC44" s="29"/>
      <c r="BD44" s="29"/>
      <c r="BE44" s="29"/>
      <c r="BF44" s="29"/>
      <c r="BG44" s="31"/>
      <c r="BH44" s="32"/>
      <c r="BI44" s="28"/>
      <c r="BJ44" s="29"/>
      <c r="BK44" s="29"/>
      <c r="BL44" s="29"/>
      <c r="BM44" s="29"/>
      <c r="BN44" s="29"/>
      <c r="BO44" s="29"/>
      <c r="BP44" s="31"/>
      <c r="BQ44" s="32"/>
    </row>
    <row r="45" ht="29" customHeight="1" spans="1:69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7"/>
      <c r="O45" s="18"/>
      <c r="P45" s="19"/>
      <c r="Q45" s="14"/>
      <c r="R45" s="14"/>
      <c r="S45" s="14"/>
      <c r="T45" s="14"/>
      <c r="U45" s="14"/>
      <c r="V45" s="14"/>
      <c r="W45" s="20"/>
      <c r="X45" s="17"/>
      <c r="Y45" s="19"/>
      <c r="Z45" s="14"/>
      <c r="AA45" s="14"/>
      <c r="AB45" s="14"/>
      <c r="AC45" s="14"/>
      <c r="AD45" s="14"/>
      <c r="AE45" s="14"/>
      <c r="AF45" s="20"/>
      <c r="AG45" s="17"/>
      <c r="AH45" s="19"/>
      <c r="AI45" s="14"/>
      <c r="AJ45" s="14"/>
      <c r="AK45" s="14"/>
      <c r="AL45" s="14"/>
      <c r="AM45" s="14"/>
      <c r="AN45" s="14"/>
      <c r="AO45" s="20"/>
      <c r="AP45" s="25"/>
      <c r="AQ45" s="19"/>
      <c r="AR45" s="14"/>
      <c r="AS45" s="14"/>
      <c r="AT45" s="14"/>
      <c r="AU45" s="14"/>
      <c r="AV45" s="14"/>
      <c r="AW45" s="14"/>
      <c r="AX45" s="20"/>
      <c r="AY45" s="27"/>
      <c r="AZ45" s="28"/>
      <c r="BA45" s="29"/>
      <c r="BB45" s="29"/>
      <c r="BC45" s="29"/>
      <c r="BD45" s="29"/>
      <c r="BE45" s="29"/>
      <c r="BF45" s="29"/>
      <c r="BG45" s="31"/>
      <c r="BH45" s="32"/>
      <c r="BI45" s="28"/>
      <c r="BJ45" s="29"/>
      <c r="BK45" s="29"/>
      <c r="BL45" s="29"/>
      <c r="BM45" s="29"/>
      <c r="BN45" s="29"/>
      <c r="BO45" s="29"/>
      <c r="BP45" s="31"/>
      <c r="BQ45" s="32"/>
    </row>
    <row r="46" ht="29" customHeight="1" spans="1:69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7"/>
      <c r="O46" s="18"/>
      <c r="P46" s="19"/>
      <c r="Q46" s="14"/>
      <c r="R46" s="14"/>
      <c r="S46" s="14"/>
      <c r="T46" s="14"/>
      <c r="U46" s="14"/>
      <c r="V46" s="14"/>
      <c r="W46" s="20"/>
      <c r="X46" s="17"/>
      <c r="Y46" s="19"/>
      <c r="Z46" s="14"/>
      <c r="AA46" s="14"/>
      <c r="AB46" s="14"/>
      <c r="AC46" s="14"/>
      <c r="AD46" s="14"/>
      <c r="AE46" s="14"/>
      <c r="AF46" s="20"/>
      <c r="AG46" s="17"/>
      <c r="AH46" s="19"/>
      <c r="AI46" s="14"/>
      <c r="AJ46" s="14"/>
      <c r="AK46" s="14"/>
      <c r="AL46" s="14"/>
      <c r="AM46" s="14"/>
      <c r="AN46" s="14"/>
      <c r="AO46" s="20"/>
      <c r="AP46" s="25"/>
      <c r="AQ46" s="19"/>
      <c r="AR46" s="14"/>
      <c r="AS46" s="14"/>
      <c r="AT46" s="14"/>
      <c r="AU46" s="14"/>
      <c r="AV46" s="14"/>
      <c r="AW46" s="14"/>
      <c r="AX46" s="20"/>
      <c r="AY46" s="27"/>
      <c r="AZ46" s="28"/>
      <c r="BA46" s="29"/>
      <c r="BB46" s="29"/>
      <c r="BC46" s="29"/>
      <c r="BD46" s="29"/>
      <c r="BE46" s="29"/>
      <c r="BF46" s="29"/>
      <c r="BG46" s="31"/>
      <c r="BH46" s="32"/>
      <c r="BI46" s="28"/>
      <c r="BJ46" s="29"/>
      <c r="BK46" s="29"/>
      <c r="BL46" s="29"/>
      <c r="BM46" s="29"/>
      <c r="BN46" s="29"/>
      <c r="BO46" s="29"/>
      <c r="BP46" s="31"/>
      <c r="BQ46" s="32"/>
    </row>
    <row r="47" ht="29" customHeight="1" spans="1:69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7"/>
      <c r="O47" s="18"/>
      <c r="P47" s="19"/>
      <c r="Q47" s="14"/>
      <c r="R47" s="14"/>
      <c r="S47" s="14"/>
      <c r="T47" s="14"/>
      <c r="U47" s="14"/>
      <c r="V47" s="14"/>
      <c r="W47" s="20"/>
      <c r="X47" s="17"/>
      <c r="Y47" s="19"/>
      <c r="Z47" s="14"/>
      <c r="AA47" s="14"/>
      <c r="AB47" s="14"/>
      <c r="AC47" s="14"/>
      <c r="AD47" s="14"/>
      <c r="AE47" s="14"/>
      <c r="AF47" s="20"/>
      <c r="AG47" s="17"/>
      <c r="AH47" s="19"/>
      <c r="AI47" s="14"/>
      <c r="AJ47" s="14"/>
      <c r="AK47" s="14"/>
      <c r="AL47" s="14"/>
      <c r="AM47" s="14"/>
      <c r="AN47" s="14"/>
      <c r="AO47" s="20"/>
      <c r="AP47" s="25"/>
      <c r="AQ47" s="19"/>
      <c r="AR47" s="14"/>
      <c r="AS47" s="14"/>
      <c r="AT47" s="14"/>
      <c r="AU47" s="14"/>
      <c r="AV47" s="14"/>
      <c r="AW47" s="14"/>
      <c r="AX47" s="20"/>
      <c r="AY47" s="27"/>
      <c r="AZ47" s="28"/>
      <c r="BA47" s="29"/>
      <c r="BB47" s="29"/>
      <c r="BC47" s="29"/>
      <c r="BD47" s="29"/>
      <c r="BE47" s="29"/>
      <c r="BF47" s="29"/>
      <c r="BG47" s="31"/>
      <c r="BH47" s="32"/>
      <c r="BI47" s="28"/>
      <c r="BJ47" s="29"/>
      <c r="BK47" s="29"/>
      <c r="BL47" s="29"/>
      <c r="BM47" s="29"/>
      <c r="BN47" s="29"/>
      <c r="BO47" s="29"/>
      <c r="BP47" s="31"/>
      <c r="BQ47" s="32"/>
    </row>
    <row r="48" ht="29" customHeight="1" spans="1:69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7"/>
      <c r="O48" s="18"/>
      <c r="P48" s="19"/>
      <c r="Q48" s="14"/>
      <c r="R48" s="14"/>
      <c r="S48" s="14"/>
      <c r="T48" s="14"/>
      <c r="U48" s="14"/>
      <c r="V48" s="14"/>
      <c r="W48" s="20"/>
      <c r="X48" s="17"/>
      <c r="Y48" s="19"/>
      <c r="Z48" s="14"/>
      <c r="AA48" s="14"/>
      <c r="AB48" s="14"/>
      <c r="AC48" s="14"/>
      <c r="AD48" s="14"/>
      <c r="AE48" s="14"/>
      <c r="AF48" s="20"/>
      <c r="AG48" s="17"/>
      <c r="AH48" s="19"/>
      <c r="AI48" s="14"/>
      <c r="AJ48" s="14"/>
      <c r="AK48" s="14"/>
      <c r="AL48" s="14"/>
      <c r="AM48" s="14"/>
      <c r="AN48" s="14"/>
      <c r="AO48" s="20"/>
      <c r="AP48" s="25"/>
      <c r="AQ48" s="19"/>
      <c r="AR48" s="14"/>
      <c r="AS48" s="14"/>
      <c r="AT48" s="14"/>
      <c r="AU48" s="14"/>
      <c r="AV48" s="14"/>
      <c r="AW48" s="14"/>
      <c r="AX48" s="20"/>
      <c r="AY48" s="27"/>
      <c r="AZ48" s="28"/>
      <c r="BA48" s="29"/>
      <c r="BB48" s="29"/>
      <c r="BC48" s="29"/>
      <c r="BD48" s="29"/>
      <c r="BE48" s="29"/>
      <c r="BF48" s="29"/>
      <c r="BG48" s="31"/>
      <c r="BH48" s="32"/>
      <c r="BI48" s="28"/>
      <c r="BJ48" s="29"/>
      <c r="BK48" s="29"/>
      <c r="BL48" s="29"/>
      <c r="BM48" s="29"/>
      <c r="BN48" s="29"/>
      <c r="BO48" s="29"/>
      <c r="BP48" s="31"/>
      <c r="BQ48" s="32"/>
    </row>
    <row r="49" ht="29" customHeight="1" spans="1:69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7"/>
      <c r="O49" s="18"/>
      <c r="P49" s="19"/>
      <c r="Q49" s="14"/>
      <c r="R49" s="14"/>
      <c r="S49" s="14"/>
      <c r="T49" s="14"/>
      <c r="U49" s="14"/>
      <c r="V49" s="14"/>
      <c r="W49" s="20"/>
      <c r="X49" s="17"/>
      <c r="Y49" s="19"/>
      <c r="Z49" s="14"/>
      <c r="AA49" s="14"/>
      <c r="AB49" s="14"/>
      <c r="AC49" s="14"/>
      <c r="AD49" s="14"/>
      <c r="AE49" s="14"/>
      <c r="AF49" s="20"/>
      <c r="AG49" s="17"/>
      <c r="AH49" s="19"/>
      <c r="AI49" s="14"/>
      <c r="AJ49" s="14"/>
      <c r="AK49" s="14"/>
      <c r="AL49" s="14"/>
      <c r="AM49" s="14"/>
      <c r="AN49" s="14"/>
      <c r="AO49" s="20"/>
      <c r="AP49" s="25"/>
      <c r="AQ49" s="19"/>
      <c r="AR49" s="14"/>
      <c r="AS49" s="14"/>
      <c r="AT49" s="14"/>
      <c r="AU49" s="14"/>
      <c r="AV49" s="14"/>
      <c r="AW49" s="14"/>
      <c r="AX49" s="20"/>
      <c r="AY49" s="27"/>
      <c r="AZ49" s="28"/>
      <c r="BA49" s="29"/>
      <c r="BB49" s="29"/>
      <c r="BC49" s="29"/>
      <c r="BD49" s="29"/>
      <c r="BE49" s="29"/>
      <c r="BF49" s="29"/>
      <c r="BG49" s="31"/>
      <c r="BH49" s="32"/>
      <c r="BI49" s="28"/>
      <c r="BJ49" s="29"/>
      <c r="BK49" s="29"/>
      <c r="BL49" s="29"/>
      <c r="BM49" s="29"/>
      <c r="BN49" s="29"/>
      <c r="BO49" s="29"/>
      <c r="BP49" s="31"/>
      <c r="BQ49" s="32"/>
    </row>
    <row r="50" ht="29" customHeight="1" spans="1:69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7"/>
      <c r="O50" s="18"/>
      <c r="P50" s="19"/>
      <c r="Q50" s="14"/>
      <c r="R50" s="14"/>
      <c r="S50" s="14"/>
      <c r="T50" s="14"/>
      <c r="U50" s="14"/>
      <c r="V50" s="14"/>
      <c r="W50" s="20"/>
      <c r="X50" s="17"/>
      <c r="Y50" s="19"/>
      <c r="Z50" s="14"/>
      <c r="AA50" s="14"/>
      <c r="AB50" s="14"/>
      <c r="AC50" s="14"/>
      <c r="AD50" s="14"/>
      <c r="AE50" s="14"/>
      <c r="AF50" s="20"/>
      <c r="AG50" s="17"/>
      <c r="AH50" s="19"/>
      <c r="AI50" s="14"/>
      <c r="AJ50" s="14"/>
      <c r="AK50" s="14"/>
      <c r="AL50" s="14"/>
      <c r="AM50" s="14"/>
      <c r="AN50" s="14"/>
      <c r="AO50" s="20"/>
      <c r="AP50" s="25"/>
      <c r="AQ50" s="19"/>
      <c r="AR50" s="14"/>
      <c r="AS50" s="14"/>
      <c r="AT50" s="14"/>
      <c r="AU50" s="14"/>
      <c r="AV50" s="14"/>
      <c r="AW50" s="14"/>
      <c r="AX50" s="20"/>
      <c r="AY50" s="27"/>
      <c r="AZ50" s="28"/>
      <c r="BA50" s="29"/>
      <c r="BB50" s="29"/>
      <c r="BC50" s="29"/>
      <c r="BD50" s="29"/>
      <c r="BE50" s="29"/>
      <c r="BF50" s="29"/>
      <c r="BG50" s="31"/>
      <c r="BH50" s="32"/>
      <c r="BI50" s="28"/>
      <c r="BJ50" s="29"/>
      <c r="BK50" s="29"/>
      <c r="BL50" s="29"/>
      <c r="BM50" s="29"/>
      <c r="BN50" s="29"/>
      <c r="BO50" s="29"/>
      <c r="BP50" s="31"/>
      <c r="BQ50" s="32"/>
    </row>
    <row r="51" ht="29" customHeight="1" spans="1:69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7"/>
      <c r="O51" s="18"/>
      <c r="P51" s="19"/>
      <c r="Q51" s="14"/>
      <c r="R51" s="14"/>
      <c r="S51" s="14"/>
      <c r="T51" s="14"/>
      <c r="U51" s="14"/>
      <c r="V51" s="14"/>
      <c r="W51" s="20"/>
      <c r="X51" s="17"/>
      <c r="Y51" s="19"/>
      <c r="Z51" s="14"/>
      <c r="AA51" s="14"/>
      <c r="AB51" s="14"/>
      <c r="AC51" s="14"/>
      <c r="AD51" s="14"/>
      <c r="AE51" s="14"/>
      <c r="AF51" s="20"/>
      <c r="AG51" s="17"/>
      <c r="AH51" s="19"/>
      <c r="AI51" s="14"/>
      <c r="AJ51" s="14"/>
      <c r="AK51" s="14"/>
      <c r="AL51" s="14"/>
      <c r="AM51" s="14"/>
      <c r="AN51" s="14"/>
      <c r="AO51" s="20"/>
      <c r="AP51" s="25"/>
      <c r="AQ51" s="19"/>
      <c r="AR51" s="14"/>
      <c r="AS51" s="14"/>
      <c r="AT51" s="14"/>
      <c r="AU51" s="14"/>
      <c r="AV51" s="14"/>
      <c r="AW51" s="14"/>
      <c r="AX51" s="20"/>
      <c r="AY51" s="27"/>
      <c r="AZ51" s="28"/>
      <c r="BA51" s="29"/>
      <c r="BB51" s="29"/>
      <c r="BC51" s="29"/>
      <c r="BD51" s="29"/>
      <c r="BE51" s="29"/>
      <c r="BF51" s="29"/>
      <c r="BG51" s="31"/>
      <c r="BH51" s="32"/>
      <c r="BI51" s="28"/>
      <c r="BJ51" s="29"/>
      <c r="BK51" s="29"/>
      <c r="BL51" s="29"/>
      <c r="BM51" s="29"/>
      <c r="BN51" s="29"/>
      <c r="BO51" s="29"/>
      <c r="BP51" s="31"/>
      <c r="BQ51" s="32"/>
    </row>
    <row r="52" ht="29" customHeight="1" spans="1:69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7"/>
      <c r="O52" s="18"/>
      <c r="P52" s="19"/>
      <c r="Q52" s="14"/>
      <c r="R52" s="14"/>
      <c r="S52" s="14"/>
      <c r="T52" s="14"/>
      <c r="U52" s="14"/>
      <c r="V52" s="14"/>
      <c r="W52" s="20"/>
      <c r="X52" s="17"/>
      <c r="Y52" s="19"/>
      <c r="Z52" s="14"/>
      <c r="AA52" s="14"/>
      <c r="AB52" s="14"/>
      <c r="AC52" s="14"/>
      <c r="AD52" s="14"/>
      <c r="AE52" s="14"/>
      <c r="AF52" s="20"/>
      <c r="AG52" s="17"/>
      <c r="AH52" s="19"/>
      <c r="AI52" s="14"/>
      <c r="AJ52" s="14"/>
      <c r="AK52" s="14"/>
      <c r="AL52" s="14"/>
      <c r="AM52" s="14"/>
      <c r="AN52" s="14"/>
      <c r="AO52" s="20"/>
      <c r="AP52" s="25"/>
      <c r="AQ52" s="19"/>
      <c r="AR52" s="14"/>
      <c r="AS52" s="14"/>
      <c r="AT52" s="14"/>
      <c r="AU52" s="14"/>
      <c r="AV52" s="14"/>
      <c r="AW52" s="14"/>
      <c r="AX52" s="20"/>
      <c r="AY52" s="27"/>
      <c r="AZ52" s="28"/>
      <c r="BA52" s="29"/>
      <c r="BB52" s="29"/>
      <c r="BC52" s="29"/>
      <c r="BD52" s="29"/>
      <c r="BE52" s="29"/>
      <c r="BF52" s="29"/>
      <c r="BG52" s="31"/>
      <c r="BH52" s="32"/>
      <c r="BI52" s="28"/>
      <c r="BJ52" s="29"/>
      <c r="BK52" s="29"/>
      <c r="BL52" s="29"/>
      <c r="BM52" s="29"/>
      <c r="BN52" s="29"/>
      <c r="BO52" s="29"/>
      <c r="BP52" s="31"/>
      <c r="BQ52" s="32"/>
    </row>
    <row r="53" ht="29" customHeight="1" spans="1:69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7"/>
      <c r="O53" s="18"/>
      <c r="P53" s="19"/>
      <c r="Q53" s="14"/>
      <c r="R53" s="14"/>
      <c r="S53" s="14"/>
      <c r="T53" s="14"/>
      <c r="U53" s="14"/>
      <c r="V53" s="14"/>
      <c r="W53" s="20"/>
      <c r="X53" s="17"/>
      <c r="Y53" s="19"/>
      <c r="Z53" s="14"/>
      <c r="AA53" s="14"/>
      <c r="AB53" s="14"/>
      <c r="AC53" s="14"/>
      <c r="AD53" s="14"/>
      <c r="AE53" s="14"/>
      <c r="AF53" s="20"/>
      <c r="AG53" s="17"/>
      <c r="AH53" s="19"/>
      <c r="AI53" s="14"/>
      <c r="AJ53" s="14"/>
      <c r="AK53" s="14"/>
      <c r="AL53" s="14"/>
      <c r="AM53" s="14"/>
      <c r="AN53" s="14"/>
      <c r="AO53" s="20"/>
      <c r="AP53" s="25"/>
      <c r="AQ53" s="19"/>
      <c r="AR53" s="14"/>
      <c r="AS53" s="14"/>
      <c r="AT53" s="14"/>
      <c r="AU53" s="14"/>
      <c r="AV53" s="14"/>
      <c r="AW53" s="14"/>
      <c r="AX53" s="20"/>
      <c r="AY53" s="27"/>
      <c r="AZ53" s="28"/>
      <c r="BA53" s="29"/>
      <c r="BB53" s="29"/>
      <c r="BC53" s="29"/>
      <c r="BD53" s="29"/>
      <c r="BE53" s="29"/>
      <c r="BF53" s="29"/>
      <c r="BG53" s="31"/>
      <c r="BH53" s="32"/>
      <c r="BI53" s="28"/>
      <c r="BJ53" s="29"/>
      <c r="BK53" s="29"/>
      <c r="BL53" s="29"/>
      <c r="BM53" s="29"/>
      <c r="BN53" s="29"/>
      <c r="BO53" s="29"/>
      <c r="BP53" s="31"/>
      <c r="BQ53" s="32"/>
    </row>
    <row r="54" ht="29" customHeight="1" spans="1:69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7"/>
      <c r="O54" s="18"/>
      <c r="P54" s="19"/>
      <c r="Q54" s="14"/>
      <c r="R54" s="14"/>
      <c r="S54" s="14"/>
      <c r="T54" s="14"/>
      <c r="U54" s="14"/>
      <c r="V54" s="14"/>
      <c r="W54" s="20"/>
      <c r="X54" s="17"/>
      <c r="Y54" s="19"/>
      <c r="Z54" s="14"/>
      <c r="AA54" s="14"/>
      <c r="AB54" s="14"/>
      <c r="AC54" s="14"/>
      <c r="AD54" s="14"/>
      <c r="AE54" s="14"/>
      <c r="AF54" s="20"/>
      <c r="AG54" s="17"/>
      <c r="AH54" s="19"/>
      <c r="AI54" s="14"/>
      <c r="AJ54" s="14"/>
      <c r="AK54" s="14"/>
      <c r="AL54" s="14"/>
      <c r="AM54" s="14"/>
      <c r="AN54" s="14"/>
      <c r="AO54" s="20"/>
      <c r="AP54" s="25"/>
      <c r="AQ54" s="19"/>
      <c r="AR54" s="14"/>
      <c r="AS54" s="14"/>
      <c r="AT54" s="14"/>
      <c r="AU54" s="14"/>
      <c r="AV54" s="14"/>
      <c r="AW54" s="14"/>
      <c r="AX54" s="20"/>
      <c r="AY54" s="27"/>
      <c r="AZ54" s="28"/>
      <c r="BA54" s="29"/>
      <c r="BB54" s="29"/>
      <c r="BC54" s="29"/>
      <c r="BD54" s="29"/>
      <c r="BE54" s="29"/>
      <c r="BF54" s="29"/>
      <c r="BG54" s="31"/>
      <c r="BH54" s="32"/>
      <c r="BI54" s="28"/>
      <c r="BJ54" s="29"/>
      <c r="BK54" s="29"/>
      <c r="BL54" s="29"/>
      <c r="BM54" s="29"/>
      <c r="BN54" s="29"/>
      <c r="BO54" s="29"/>
      <c r="BP54" s="31"/>
      <c r="BQ54" s="32"/>
    </row>
    <row r="55" ht="29" customHeight="1" spans="1:69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7"/>
      <c r="O55" s="18"/>
      <c r="P55" s="19"/>
      <c r="Q55" s="14"/>
      <c r="R55" s="14"/>
      <c r="S55" s="14"/>
      <c r="T55" s="14"/>
      <c r="U55" s="14"/>
      <c r="V55" s="14"/>
      <c r="W55" s="20"/>
      <c r="X55" s="17"/>
      <c r="Y55" s="19"/>
      <c r="Z55" s="14"/>
      <c r="AA55" s="14"/>
      <c r="AB55" s="14"/>
      <c r="AC55" s="14"/>
      <c r="AD55" s="14"/>
      <c r="AE55" s="14"/>
      <c r="AF55" s="20"/>
      <c r="AG55" s="17"/>
      <c r="AH55" s="19"/>
      <c r="AI55" s="14"/>
      <c r="AJ55" s="14"/>
      <c r="AK55" s="14"/>
      <c r="AL55" s="14"/>
      <c r="AM55" s="14"/>
      <c r="AN55" s="14"/>
      <c r="AO55" s="20"/>
      <c r="AP55" s="25"/>
      <c r="AQ55" s="19"/>
      <c r="AR55" s="14"/>
      <c r="AS55" s="14"/>
      <c r="AT55" s="14"/>
      <c r="AU55" s="14"/>
      <c r="AV55" s="14"/>
      <c r="AW55" s="14"/>
      <c r="AX55" s="20"/>
      <c r="AY55" s="27"/>
      <c r="AZ55" s="28"/>
      <c r="BA55" s="29"/>
      <c r="BB55" s="29"/>
      <c r="BC55" s="29"/>
      <c r="BD55" s="29"/>
      <c r="BE55" s="29"/>
      <c r="BF55" s="29"/>
      <c r="BG55" s="31"/>
      <c r="BH55" s="32"/>
      <c r="BI55" s="28"/>
      <c r="BJ55" s="29"/>
      <c r="BK55" s="29"/>
      <c r="BL55" s="29"/>
      <c r="BM55" s="29"/>
      <c r="BN55" s="29"/>
      <c r="BO55" s="29"/>
      <c r="BP55" s="31"/>
      <c r="BQ55" s="32"/>
    </row>
    <row r="56" ht="29" customHeight="1" spans="1:69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7"/>
      <c r="O56" s="18"/>
      <c r="P56" s="19"/>
      <c r="Q56" s="14"/>
      <c r="R56" s="14"/>
      <c r="S56" s="14"/>
      <c r="T56" s="14"/>
      <c r="U56" s="14"/>
      <c r="V56" s="14"/>
      <c r="W56" s="20"/>
      <c r="X56" s="17"/>
      <c r="Y56" s="19"/>
      <c r="Z56" s="14"/>
      <c r="AA56" s="14"/>
      <c r="AB56" s="14"/>
      <c r="AC56" s="14"/>
      <c r="AD56" s="14"/>
      <c r="AE56" s="14"/>
      <c r="AF56" s="20"/>
      <c r="AG56" s="17"/>
      <c r="AH56" s="19"/>
      <c r="AI56" s="14"/>
      <c r="AJ56" s="14"/>
      <c r="AK56" s="14"/>
      <c r="AL56" s="14"/>
      <c r="AM56" s="14"/>
      <c r="AN56" s="14"/>
      <c r="AO56" s="20"/>
      <c r="AP56" s="25"/>
      <c r="AQ56" s="19"/>
      <c r="AR56" s="14"/>
      <c r="AS56" s="14"/>
      <c r="AT56" s="14"/>
      <c r="AU56" s="14"/>
      <c r="AV56" s="14"/>
      <c r="AW56" s="14"/>
      <c r="AX56" s="20"/>
      <c r="AY56" s="27"/>
      <c r="AZ56" s="28"/>
      <c r="BA56" s="29"/>
      <c r="BB56" s="29"/>
      <c r="BC56" s="29"/>
      <c r="BD56" s="29"/>
      <c r="BE56" s="29"/>
      <c r="BF56" s="29"/>
      <c r="BG56" s="31"/>
      <c r="BH56" s="32"/>
      <c r="BI56" s="28"/>
      <c r="BJ56" s="29"/>
      <c r="BK56" s="29"/>
      <c r="BL56" s="29"/>
      <c r="BM56" s="29"/>
      <c r="BN56" s="29"/>
      <c r="BO56" s="29"/>
      <c r="BP56" s="31"/>
      <c r="BQ56" s="32"/>
    </row>
    <row r="57" ht="29" customHeight="1" spans="1:69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7"/>
      <c r="O57" s="18"/>
      <c r="P57" s="19"/>
      <c r="Q57" s="14"/>
      <c r="R57" s="14"/>
      <c r="S57" s="14"/>
      <c r="T57" s="14"/>
      <c r="U57" s="14"/>
      <c r="V57" s="14"/>
      <c r="W57" s="20"/>
      <c r="X57" s="17"/>
      <c r="Y57" s="19"/>
      <c r="Z57" s="14"/>
      <c r="AA57" s="14"/>
      <c r="AB57" s="14"/>
      <c r="AC57" s="14"/>
      <c r="AD57" s="14"/>
      <c r="AE57" s="14"/>
      <c r="AF57" s="20"/>
      <c r="AG57" s="17"/>
      <c r="AH57" s="19"/>
      <c r="AI57" s="14"/>
      <c r="AJ57" s="14"/>
      <c r="AK57" s="14"/>
      <c r="AL57" s="14"/>
      <c r="AM57" s="14"/>
      <c r="AN57" s="14"/>
      <c r="AO57" s="20"/>
      <c r="AP57" s="25"/>
      <c r="AQ57" s="19"/>
      <c r="AR57" s="14"/>
      <c r="AS57" s="14"/>
      <c r="AT57" s="14"/>
      <c r="AU57" s="14"/>
      <c r="AV57" s="14"/>
      <c r="AW57" s="14"/>
      <c r="AX57" s="20"/>
      <c r="AY57" s="27"/>
      <c r="AZ57" s="28"/>
      <c r="BA57" s="29"/>
      <c r="BB57" s="29"/>
      <c r="BC57" s="29"/>
      <c r="BD57" s="29"/>
      <c r="BE57" s="29"/>
      <c r="BF57" s="29"/>
      <c r="BG57" s="31"/>
      <c r="BH57" s="32"/>
      <c r="BI57" s="28"/>
      <c r="BJ57" s="29"/>
      <c r="BK57" s="29"/>
      <c r="BL57" s="29"/>
      <c r="BM57" s="29"/>
      <c r="BN57" s="29"/>
      <c r="BO57" s="29"/>
      <c r="BP57" s="31"/>
      <c r="BQ57" s="32"/>
    </row>
    <row r="58" ht="29" customHeight="1" spans="1:69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7"/>
      <c r="O58" s="18"/>
      <c r="P58" s="19"/>
      <c r="Q58" s="14"/>
      <c r="R58" s="14"/>
      <c r="S58" s="14"/>
      <c r="T58" s="14"/>
      <c r="U58" s="14"/>
      <c r="V58" s="14"/>
      <c r="W58" s="20"/>
      <c r="X58" s="17"/>
      <c r="Y58" s="19"/>
      <c r="Z58" s="14"/>
      <c r="AA58" s="14"/>
      <c r="AB58" s="14"/>
      <c r="AC58" s="14"/>
      <c r="AD58" s="14"/>
      <c r="AE58" s="14"/>
      <c r="AF58" s="20"/>
      <c r="AG58" s="17"/>
      <c r="AH58" s="19"/>
      <c r="AI58" s="14"/>
      <c r="AJ58" s="14"/>
      <c r="AK58" s="14"/>
      <c r="AL58" s="14"/>
      <c r="AM58" s="14"/>
      <c r="AN58" s="14"/>
      <c r="AO58" s="20"/>
      <c r="AP58" s="25"/>
      <c r="AQ58" s="19"/>
      <c r="AR58" s="14"/>
      <c r="AS58" s="14"/>
      <c r="AT58" s="14"/>
      <c r="AU58" s="14"/>
      <c r="AV58" s="14"/>
      <c r="AW58" s="14"/>
      <c r="AX58" s="20"/>
      <c r="AY58" s="27"/>
      <c r="AZ58" s="28"/>
      <c r="BA58" s="29"/>
      <c r="BB58" s="29"/>
      <c r="BC58" s="29"/>
      <c r="BD58" s="29"/>
      <c r="BE58" s="29"/>
      <c r="BF58" s="29"/>
      <c r="BG58" s="31"/>
      <c r="BH58" s="32"/>
      <c r="BI58" s="28"/>
      <c r="BJ58" s="29"/>
      <c r="BK58" s="29"/>
      <c r="BL58" s="29"/>
      <c r="BM58" s="29"/>
      <c r="BN58" s="29"/>
      <c r="BO58" s="29"/>
      <c r="BP58" s="31"/>
      <c r="BQ58" s="32"/>
    </row>
    <row r="59" ht="29" customHeight="1" spans="1:69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7"/>
      <c r="O59" s="18"/>
      <c r="P59" s="19"/>
      <c r="Q59" s="14"/>
      <c r="R59" s="14"/>
      <c r="S59" s="14"/>
      <c r="T59" s="14"/>
      <c r="U59" s="14"/>
      <c r="V59" s="14"/>
      <c r="W59" s="20"/>
      <c r="X59" s="17"/>
      <c r="Y59" s="19"/>
      <c r="Z59" s="14"/>
      <c r="AA59" s="14"/>
      <c r="AB59" s="14"/>
      <c r="AC59" s="14"/>
      <c r="AD59" s="14"/>
      <c r="AE59" s="14"/>
      <c r="AF59" s="20"/>
      <c r="AG59" s="17"/>
      <c r="AH59" s="19"/>
      <c r="AI59" s="14"/>
      <c r="AJ59" s="14"/>
      <c r="AK59" s="14"/>
      <c r="AL59" s="14"/>
      <c r="AM59" s="14"/>
      <c r="AN59" s="14"/>
      <c r="AO59" s="20"/>
      <c r="AP59" s="25"/>
      <c r="AQ59" s="19"/>
      <c r="AR59" s="14"/>
      <c r="AS59" s="14"/>
      <c r="AT59" s="14"/>
      <c r="AU59" s="14"/>
      <c r="AV59" s="14"/>
      <c r="AW59" s="14"/>
      <c r="AX59" s="20"/>
      <c r="AY59" s="27"/>
      <c r="AZ59" s="28"/>
      <c r="BA59" s="29"/>
      <c r="BB59" s="29"/>
      <c r="BC59" s="29"/>
      <c r="BD59" s="29"/>
      <c r="BE59" s="29"/>
      <c r="BF59" s="29"/>
      <c r="BG59" s="31"/>
      <c r="BH59" s="32"/>
      <c r="BI59" s="28"/>
      <c r="BJ59" s="29"/>
      <c r="BK59" s="29"/>
      <c r="BL59" s="29"/>
      <c r="BM59" s="29"/>
      <c r="BN59" s="29"/>
      <c r="BO59" s="29"/>
      <c r="BP59" s="31"/>
      <c r="BQ59" s="32"/>
    </row>
    <row r="60" ht="29" customHeight="1" spans="1:69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7"/>
      <c r="O60" s="18"/>
      <c r="P60" s="19"/>
      <c r="Q60" s="14"/>
      <c r="R60" s="14"/>
      <c r="S60" s="14"/>
      <c r="T60" s="14"/>
      <c r="U60" s="14"/>
      <c r="V60" s="14"/>
      <c r="W60" s="20"/>
      <c r="X60" s="17"/>
      <c r="Y60" s="19"/>
      <c r="Z60" s="14"/>
      <c r="AA60" s="14"/>
      <c r="AB60" s="14"/>
      <c r="AC60" s="14"/>
      <c r="AD60" s="14"/>
      <c r="AE60" s="14"/>
      <c r="AF60" s="20"/>
      <c r="AG60" s="17"/>
      <c r="AH60" s="19"/>
      <c r="AI60" s="14"/>
      <c r="AJ60" s="14"/>
      <c r="AK60" s="14"/>
      <c r="AL60" s="14"/>
      <c r="AM60" s="14"/>
      <c r="AN60" s="14"/>
      <c r="AO60" s="20"/>
      <c r="AP60" s="25"/>
      <c r="AQ60" s="19"/>
      <c r="AR60" s="14"/>
      <c r="AS60" s="14"/>
      <c r="AT60" s="14"/>
      <c r="AU60" s="14"/>
      <c r="AV60" s="14"/>
      <c r="AW60" s="14"/>
      <c r="AX60" s="20"/>
      <c r="AY60" s="27"/>
      <c r="AZ60" s="28"/>
      <c r="BA60" s="29"/>
      <c r="BB60" s="29"/>
      <c r="BC60" s="29"/>
      <c r="BD60" s="29"/>
      <c r="BE60" s="29"/>
      <c r="BF60" s="29"/>
      <c r="BG60" s="31"/>
      <c r="BH60" s="32"/>
      <c r="BI60" s="28"/>
      <c r="BJ60" s="29"/>
      <c r="BK60" s="29"/>
      <c r="BL60" s="29"/>
      <c r="BM60" s="29"/>
      <c r="BN60" s="29"/>
      <c r="BO60" s="29"/>
      <c r="BP60" s="31"/>
      <c r="BQ60" s="32"/>
    </row>
    <row r="61" ht="29" customHeight="1" spans="1:69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7"/>
      <c r="O61" s="18"/>
      <c r="P61" s="19"/>
      <c r="Q61" s="14"/>
      <c r="R61" s="14"/>
      <c r="S61" s="14"/>
      <c r="T61" s="14"/>
      <c r="U61" s="14"/>
      <c r="V61" s="14"/>
      <c r="W61" s="20"/>
      <c r="X61" s="17"/>
      <c r="Y61" s="19"/>
      <c r="Z61" s="14"/>
      <c r="AA61" s="14"/>
      <c r="AB61" s="14"/>
      <c r="AC61" s="14"/>
      <c r="AD61" s="14"/>
      <c r="AE61" s="14"/>
      <c r="AF61" s="20"/>
      <c r="AG61" s="17"/>
      <c r="AH61" s="19"/>
      <c r="AI61" s="14"/>
      <c r="AJ61" s="14"/>
      <c r="AK61" s="14"/>
      <c r="AL61" s="14"/>
      <c r="AM61" s="14"/>
      <c r="AN61" s="14"/>
      <c r="AO61" s="20"/>
      <c r="AP61" s="25"/>
      <c r="AQ61" s="19"/>
      <c r="AR61" s="14"/>
      <c r="AS61" s="14"/>
      <c r="AT61" s="14"/>
      <c r="AU61" s="14"/>
      <c r="AV61" s="14"/>
      <c r="AW61" s="14"/>
      <c r="AX61" s="20"/>
      <c r="AY61" s="27"/>
      <c r="AZ61" s="28"/>
      <c r="BA61" s="29"/>
      <c r="BB61" s="29"/>
      <c r="BC61" s="29"/>
      <c r="BD61" s="29"/>
      <c r="BE61" s="29"/>
      <c r="BF61" s="29"/>
      <c r="BG61" s="31"/>
      <c r="BH61" s="32"/>
      <c r="BI61" s="28"/>
      <c r="BJ61" s="29"/>
      <c r="BK61" s="29"/>
      <c r="BL61" s="29"/>
      <c r="BM61" s="29"/>
      <c r="BN61" s="29"/>
      <c r="BO61" s="29"/>
      <c r="BP61" s="31"/>
      <c r="BQ61" s="32"/>
    </row>
    <row r="62" ht="29" customHeight="1" spans="1:69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7"/>
      <c r="O62" s="18"/>
      <c r="P62" s="19"/>
      <c r="Q62" s="14"/>
      <c r="R62" s="14"/>
      <c r="S62" s="14"/>
      <c r="T62" s="14"/>
      <c r="U62" s="14"/>
      <c r="V62" s="14"/>
      <c r="W62" s="20"/>
      <c r="X62" s="17"/>
      <c r="Y62" s="19"/>
      <c r="Z62" s="14"/>
      <c r="AA62" s="14"/>
      <c r="AB62" s="14"/>
      <c r="AC62" s="14"/>
      <c r="AD62" s="14"/>
      <c r="AE62" s="14"/>
      <c r="AF62" s="20"/>
      <c r="AG62" s="17"/>
      <c r="AH62" s="19"/>
      <c r="AI62" s="14"/>
      <c r="AJ62" s="14"/>
      <c r="AK62" s="14"/>
      <c r="AL62" s="14"/>
      <c r="AM62" s="14"/>
      <c r="AN62" s="14"/>
      <c r="AO62" s="20"/>
      <c r="AP62" s="25"/>
      <c r="AQ62" s="19"/>
      <c r="AR62" s="14"/>
      <c r="AS62" s="14"/>
      <c r="AT62" s="14"/>
      <c r="AU62" s="14"/>
      <c r="AV62" s="14"/>
      <c r="AW62" s="14"/>
      <c r="AX62" s="20"/>
      <c r="AY62" s="27"/>
      <c r="AZ62" s="28"/>
      <c r="BA62" s="29"/>
      <c r="BB62" s="29"/>
      <c r="BC62" s="29"/>
      <c r="BD62" s="29"/>
      <c r="BE62" s="29"/>
      <c r="BF62" s="29"/>
      <c r="BG62" s="31"/>
      <c r="BH62" s="32"/>
      <c r="BI62" s="28"/>
      <c r="BJ62" s="29"/>
      <c r="BK62" s="29"/>
      <c r="BL62" s="29"/>
      <c r="BM62" s="29"/>
      <c r="BN62" s="29"/>
      <c r="BO62" s="29"/>
      <c r="BP62" s="31"/>
      <c r="BQ62" s="32"/>
    </row>
    <row r="63" ht="29" customHeight="1" spans="1:69">
      <c r="A63" s="1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7"/>
      <c r="O63" s="18"/>
      <c r="P63" s="19"/>
      <c r="Q63" s="14"/>
      <c r="R63" s="14"/>
      <c r="S63" s="14"/>
      <c r="T63" s="14"/>
      <c r="U63" s="14"/>
      <c r="V63" s="14"/>
      <c r="W63" s="20"/>
      <c r="X63" s="17"/>
      <c r="Y63" s="19"/>
      <c r="Z63" s="14"/>
      <c r="AA63" s="14"/>
      <c r="AB63" s="14"/>
      <c r="AC63" s="14"/>
      <c r="AD63" s="14"/>
      <c r="AE63" s="14"/>
      <c r="AF63" s="20"/>
      <c r="AG63" s="17"/>
      <c r="AH63" s="19"/>
      <c r="AI63" s="14"/>
      <c r="AJ63" s="14"/>
      <c r="AK63" s="14"/>
      <c r="AL63" s="14"/>
      <c r="AM63" s="14"/>
      <c r="AN63" s="14"/>
      <c r="AO63" s="20"/>
      <c r="AP63" s="25"/>
      <c r="AQ63" s="19"/>
      <c r="AR63" s="14"/>
      <c r="AS63" s="14"/>
      <c r="AT63" s="14"/>
      <c r="AU63" s="14"/>
      <c r="AV63" s="14"/>
      <c r="AW63" s="14"/>
      <c r="AX63" s="20"/>
      <c r="AY63" s="27"/>
      <c r="AZ63" s="28"/>
      <c r="BA63" s="29"/>
      <c r="BB63" s="29"/>
      <c r="BC63" s="29"/>
      <c r="BD63" s="29"/>
      <c r="BE63" s="29"/>
      <c r="BF63" s="29"/>
      <c r="BG63" s="31"/>
      <c r="BH63" s="32"/>
      <c r="BI63" s="28"/>
      <c r="BJ63" s="29"/>
      <c r="BK63" s="29"/>
      <c r="BL63" s="29"/>
      <c r="BM63" s="29"/>
      <c r="BN63" s="29"/>
      <c r="BO63" s="29"/>
      <c r="BP63" s="31"/>
      <c r="BQ63" s="32"/>
    </row>
    <row r="64" ht="29" customHeight="1" spans="1:69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7"/>
      <c r="O64" s="18"/>
      <c r="P64" s="19"/>
      <c r="Q64" s="14"/>
      <c r="R64" s="14"/>
      <c r="S64" s="14"/>
      <c r="T64" s="14"/>
      <c r="U64" s="14"/>
      <c r="V64" s="14"/>
      <c r="W64" s="20"/>
      <c r="X64" s="17"/>
      <c r="Y64" s="19"/>
      <c r="Z64" s="14"/>
      <c r="AA64" s="14"/>
      <c r="AB64" s="14"/>
      <c r="AC64" s="14"/>
      <c r="AD64" s="14"/>
      <c r="AE64" s="14"/>
      <c r="AF64" s="20"/>
      <c r="AG64" s="17"/>
      <c r="AH64" s="19"/>
      <c r="AI64" s="14"/>
      <c r="AJ64" s="14"/>
      <c r="AK64" s="14"/>
      <c r="AL64" s="14"/>
      <c r="AM64" s="14"/>
      <c r="AN64" s="14"/>
      <c r="AO64" s="20"/>
      <c r="AP64" s="25"/>
      <c r="AQ64" s="19"/>
      <c r="AR64" s="14"/>
      <c r="AS64" s="14"/>
      <c r="AT64" s="14"/>
      <c r="AU64" s="14"/>
      <c r="AV64" s="14"/>
      <c r="AW64" s="14"/>
      <c r="AX64" s="20"/>
      <c r="AY64" s="27"/>
      <c r="AZ64" s="28"/>
      <c r="BA64" s="29"/>
      <c r="BB64" s="29"/>
      <c r="BC64" s="29"/>
      <c r="BD64" s="29"/>
      <c r="BE64" s="29"/>
      <c r="BF64" s="29"/>
      <c r="BG64" s="31"/>
      <c r="BH64" s="32"/>
      <c r="BI64" s="28"/>
      <c r="BJ64" s="29"/>
      <c r="BK64" s="29"/>
      <c r="BL64" s="29"/>
      <c r="BM64" s="29"/>
      <c r="BN64" s="29"/>
      <c r="BO64" s="29"/>
      <c r="BP64" s="31"/>
      <c r="BQ64" s="32"/>
    </row>
    <row r="65" ht="29" customHeight="1" spans="1:69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7"/>
      <c r="O65" s="18"/>
      <c r="P65" s="19"/>
      <c r="Q65" s="14"/>
      <c r="R65" s="14"/>
      <c r="S65" s="14"/>
      <c r="T65" s="14"/>
      <c r="U65" s="14"/>
      <c r="V65" s="14"/>
      <c r="W65" s="20"/>
      <c r="X65" s="17"/>
      <c r="Y65" s="19"/>
      <c r="Z65" s="14"/>
      <c r="AA65" s="14"/>
      <c r="AB65" s="14"/>
      <c r="AC65" s="14"/>
      <c r="AD65" s="14"/>
      <c r="AE65" s="14"/>
      <c r="AF65" s="20"/>
      <c r="AG65" s="17"/>
      <c r="AH65" s="19"/>
      <c r="AI65" s="14"/>
      <c r="AJ65" s="14"/>
      <c r="AK65" s="14"/>
      <c r="AL65" s="14"/>
      <c r="AM65" s="14"/>
      <c r="AN65" s="14"/>
      <c r="AO65" s="20"/>
      <c r="AP65" s="25"/>
      <c r="AQ65" s="19"/>
      <c r="AR65" s="14"/>
      <c r="AS65" s="14"/>
      <c r="AT65" s="14"/>
      <c r="AU65" s="14"/>
      <c r="AV65" s="14"/>
      <c r="AW65" s="14"/>
      <c r="AX65" s="20"/>
      <c r="AY65" s="27"/>
      <c r="AZ65" s="28"/>
      <c r="BA65" s="29"/>
      <c r="BB65" s="29"/>
      <c r="BC65" s="29"/>
      <c r="BD65" s="29"/>
      <c r="BE65" s="29"/>
      <c r="BF65" s="29"/>
      <c r="BG65" s="31"/>
      <c r="BH65" s="32"/>
      <c r="BI65" s="28"/>
      <c r="BJ65" s="29"/>
      <c r="BK65" s="29"/>
      <c r="BL65" s="29"/>
      <c r="BM65" s="29"/>
      <c r="BN65" s="29"/>
      <c r="BO65" s="29"/>
      <c r="BP65" s="31"/>
      <c r="BQ65" s="32"/>
    </row>
    <row r="66" ht="29" customHeight="1" spans="1:69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7"/>
      <c r="O66" s="18"/>
      <c r="P66" s="19"/>
      <c r="Q66" s="14"/>
      <c r="R66" s="14"/>
      <c r="S66" s="14"/>
      <c r="T66" s="14"/>
      <c r="U66" s="14"/>
      <c r="V66" s="14"/>
      <c r="W66" s="20"/>
      <c r="X66" s="17"/>
      <c r="Y66" s="19"/>
      <c r="Z66" s="14"/>
      <c r="AA66" s="14"/>
      <c r="AB66" s="14"/>
      <c r="AC66" s="14"/>
      <c r="AD66" s="14"/>
      <c r="AE66" s="14"/>
      <c r="AF66" s="20"/>
      <c r="AG66" s="17"/>
      <c r="AH66" s="19"/>
      <c r="AI66" s="14"/>
      <c r="AJ66" s="14"/>
      <c r="AK66" s="14"/>
      <c r="AL66" s="14"/>
      <c r="AM66" s="14"/>
      <c r="AN66" s="14"/>
      <c r="AO66" s="20"/>
      <c r="AP66" s="25"/>
      <c r="AQ66" s="19"/>
      <c r="AR66" s="14"/>
      <c r="AS66" s="14"/>
      <c r="AT66" s="14"/>
      <c r="AU66" s="14"/>
      <c r="AV66" s="14"/>
      <c r="AW66" s="14"/>
      <c r="AX66" s="20"/>
      <c r="AY66" s="27"/>
      <c r="AZ66" s="28"/>
      <c r="BA66" s="29"/>
      <c r="BB66" s="29"/>
      <c r="BC66" s="29"/>
      <c r="BD66" s="29"/>
      <c r="BE66" s="29"/>
      <c r="BF66" s="29"/>
      <c r="BG66" s="31"/>
      <c r="BH66" s="32"/>
      <c r="BI66" s="28"/>
      <c r="BJ66" s="29"/>
      <c r="BK66" s="29"/>
      <c r="BL66" s="29"/>
      <c r="BM66" s="29"/>
      <c r="BN66" s="29"/>
      <c r="BO66" s="29"/>
      <c r="BP66" s="31"/>
      <c r="BQ66" s="32"/>
    </row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</sheetData>
  <autoFilter ref="A2:BZ7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3" t="s">
        <v>221</v>
      </c>
    </row>
    <row r="17" spans="1:1">
      <c r="A17" s="3" t="s">
        <v>222</v>
      </c>
    </row>
    <row r="18" spans="1:1">
      <c r="A18" s="3" t="s">
        <v>223</v>
      </c>
    </row>
    <row r="19" spans="1:1">
      <c r="A19" s="3" t="s">
        <v>224</v>
      </c>
    </row>
    <row r="32" spans="1:1">
      <c r="A32" s="3" t="s">
        <v>225</v>
      </c>
    </row>
    <row r="53" spans="1:1">
      <c r="A53" s="3" t="s">
        <v>226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workbookViewId="0">
      <selection activeCell="E9" sqref="E9"/>
    </sheetView>
  </sheetViews>
  <sheetFormatPr defaultColWidth="9.23076923076923" defaultRowHeight="16.5" outlineLevelRow="4"/>
  <sheetData>
    <row r="1" spans="1:35">
      <c r="A1" s="1">
        <f>SUMIFS(装箱指令单批量导入!E:E,装箱指令单批量导入!D:D,Z1,装箱指令单批量导入!A:A,D1)</f>
        <v>0</v>
      </c>
      <c r="B1" s="1">
        <f>A1-K1</f>
        <v>-23</v>
      </c>
      <c r="C1" s="2" t="s">
        <v>101</v>
      </c>
      <c r="D1" s="2" t="s">
        <v>227</v>
      </c>
      <c r="E1" s="2" t="s">
        <v>19</v>
      </c>
      <c r="F1" s="2" t="s">
        <v>45</v>
      </c>
      <c r="G1" s="2" t="s">
        <v>102</v>
      </c>
      <c r="H1" s="2" t="s">
        <v>117</v>
      </c>
      <c r="I1" s="2" t="s">
        <v>118</v>
      </c>
      <c r="J1" s="2" t="s">
        <v>127</v>
      </c>
      <c r="K1" s="2">
        <v>23</v>
      </c>
      <c r="L1" s="2" t="s">
        <v>228</v>
      </c>
      <c r="M1" s="2">
        <v>0</v>
      </c>
      <c r="N1" s="2" t="s">
        <v>20</v>
      </c>
      <c r="O1" s="2" t="s">
        <v>107</v>
      </c>
      <c r="P1" s="2" t="s">
        <v>19</v>
      </c>
      <c r="Q1" s="2" t="s">
        <v>229</v>
      </c>
      <c r="R1" s="2" t="s">
        <v>229</v>
      </c>
      <c r="S1" s="2"/>
      <c r="T1" s="2"/>
      <c r="U1" s="2" t="s">
        <v>36</v>
      </c>
      <c r="V1" s="2" t="s">
        <v>109</v>
      </c>
      <c r="W1" s="2" t="s">
        <v>230</v>
      </c>
      <c r="X1" s="2"/>
      <c r="Y1" s="2"/>
      <c r="Z1" s="2" t="s">
        <v>46</v>
      </c>
      <c r="AA1" s="2" t="s">
        <v>131</v>
      </c>
      <c r="AB1" s="2" t="s">
        <v>64</v>
      </c>
      <c r="AC1" s="2"/>
      <c r="AD1" s="2" t="s">
        <v>112</v>
      </c>
      <c r="AE1" s="2" t="s">
        <v>112</v>
      </c>
      <c r="AF1" s="2" t="s">
        <v>20</v>
      </c>
      <c r="AG1" s="2">
        <v>23</v>
      </c>
      <c r="AH1" s="2"/>
      <c r="AI1" s="2" t="s">
        <v>20</v>
      </c>
    </row>
    <row r="2" spans="1:35">
      <c r="A2" s="1">
        <f>SUMIFS(装箱指令单批量导入!E:E,装箱指令单批量导入!D:D,Z2,装箱指令单批量导入!A:A,D2)</f>
        <v>0</v>
      </c>
      <c r="B2" s="1">
        <f>A2-K2</f>
        <v>-38</v>
      </c>
      <c r="C2" s="2" t="s">
        <v>101</v>
      </c>
      <c r="D2" s="2" t="s">
        <v>227</v>
      </c>
      <c r="E2" s="2" t="s">
        <v>19</v>
      </c>
      <c r="F2" s="2" t="s">
        <v>45</v>
      </c>
      <c r="G2" s="2" t="s">
        <v>102</v>
      </c>
      <c r="H2" s="2" t="s">
        <v>117</v>
      </c>
      <c r="I2" s="2" t="s">
        <v>118</v>
      </c>
      <c r="J2" s="2" t="s">
        <v>127</v>
      </c>
      <c r="K2" s="2">
        <v>38</v>
      </c>
      <c r="L2" s="2" t="s">
        <v>231</v>
      </c>
      <c r="M2" s="2">
        <v>0</v>
      </c>
      <c r="N2" s="2" t="s">
        <v>20</v>
      </c>
      <c r="O2" s="2" t="s">
        <v>107</v>
      </c>
      <c r="P2" s="2" t="s">
        <v>19</v>
      </c>
      <c r="Q2" s="2" t="s">
        <v>229</v>
      </c>
      <c r="R2" s="2" t="s">
        <v>229</v>
      </c>
      <c r="S2" s="2"/>
      <c r="T2" s="2"/>
      <c r="U2" s="2" t="s">
        <v>36</v>
      </c>
      <c r="V2" s="2" t="s">
        <v>109</v>
      </c>
      <c r="W2" s="2" t="s">
        <v>230</v>
      </c>
      <c r="X2" s="2"/>
      <c r="Y2" s="2"/>
      <c r="Z2" s="2" t="s">
        <v>47</v>
      </c>
      <c r="AA2" s="2" t="s">
        <v>131</v>
      </c>
      <c r="AB2" s="2" t="s">
        <v>65</v>
      </c>
      <c r="AC2" s="2"/>
      <c r="AD2" s="2" t="s">
        <v>112</v>
      </c>
      <c r="AE2" s="2" t="s">
        <v>112</v>
      </c>
      <c r="AF2" s="2" t="s">
        <v>20</v>
      </c>
      <c r="AG2" s="2">
        <v>38</v>
      </c>
      <c r="AH2" s="2"/>
      <c r="AI2" s="2" t="s">
        <v>20</v>
      </c>
    </row>
    <row r="3" spans="1:35">
      <c r="A3" s="1">
        <f>SUMIFS(装箱指令单批量导入!E:E,装箱指令单批量导入!D:D,Z3,装箱指令单批量导入!A:A,D3)</f>
        <v>0</v>
      </c>
      <c r="B3" s="1">
        <f>A3-K3</f>
        <v>-39</v>
      </c>
      <c r="C3" s="2" t="s">
        <v>101</v>
      </c>
      <c r="D3" s="2" t="s">
        <v>227</v>
      </c>
      <c r="E3" s="2" t="s">
        <v>19</v>
      </c>
      <c r="F3" s="2" t="s">
        <v>45</v>
      </c>
      <c r="G3" s="2" t="s">
        <v>102</v>
      </c>
      <c r="H3" s="2" t="s">
        <v>117</v>
      </c>
      <c r="I3" s="2" t="s">
        <v>118</v>
      </c>
      <c r="J3" s="2" t="s">
        <v>127</v>
      </c>
      <c r="K3" s="2">
        <v>39</v>
      </c>
      <c r="L3" s="2" t="s">
        <v>232</v>
      </c>
      <c r="M3" s="2">
        <v>0</v>
      </c>
      <c r="N3" s="2" t="s">
        <v>20</v>
      </c>
      <c r="O3" s="2" t="s">
        <v>107</v>
      </c>
      <c r="P3" s="2" t="s">
        <v>19</v>
      </c>
      <c r="Q3" s="2" t="s">
        <v>229</v>
      </c>
      <c r="R3" s="2" t="s">
        <v>229</v>
      </c>
      <c r="S3" s="2"/>
      <c r="T3" s="2"/>
      <c r="U3" s="2" t="s">
        <v>36</v>
      </c>
      <c r="V3" s="2" t="s">
        <v>109</v>
      </c>
      <c r="W3" s="2" t="s">
        <v>230</v>
      </c>
      <c r="X3" s="2"/>
      <c r="Y3" s="2"/>
      <c r="Z3" s="2" t="s">
        <v>48</v>
      </c>
      <c r="AA3" s="2" t="s">
        <v>131</v>
      </c>
      <c r="AB3" s="2" t="s">
        <v>66</v>
      </c>
      <c r="AC3" s="2"/>
      <c r="AD3" s="2" t="s">
        <v>112</v>
      </c>
      <c r="AE3" s="2" t="s">
        <v>112</v>
      </c>
      <c r="AF3" s="2" t="s">
        <v>20</v>
      </c>
      <c r="AG3" s="2">
        <v>39</v>
      </c>
      <c r="AH3" s="2"/>
      <c r="AI3" s="2" t="s">
        <v>20</v>
      </c>
    </row>
    <row r="4" spans="1:35">
      <c r="A4" s="1">
        <f>SUMIFS(装箱指令单批量导入!E:E,装箱指令单批量导入!D:D,Z4,装箱指令单批量导入!A:A,D4)</f>
        <v>0</v>
      </c>
      <c r="B4" s="1">
        <f>A4-K4</f>
        <v>-5</v>
      </c>
      <c r="C4" s="2" t="s">
        <v>101</v>
      </c>
      <c r="D4" s="2" t="s">
        <v>227</v>
      </c>
      <c r="E4" s="2" t="s">
        <v>19</v>
      </c>
      <c r="F4" s="2" t="s">
        <v>45</v>
      </c>
      <c r="G4" s="2" t="s">
        <v>102</v>
      </c>
      <c r="H4" s="2" t="s">
        <v>117</v>
      </c>
      <c r="I4" s="2" t="s">
        <v>118</v>
      </c>
      <c r="J4" s="2" t="s">
        <v>127</v>
      </c>
      <c r="K4" s="2">
        <v>5</v>
      </c>
      <c r="L4" s="2" t="s">
        <v>233</v>
      </c>
      <c r="M4" s="2">
        <v>0</v>
      </c>
      <c r="N4" s="2" t="s">
        <v>20</v>
      </c>
      <c r="O4" s="2" t="s">
        <v>107</v>
      </c>
      <c r="P4" s="2" t="s">
        <v>19</v>
      </c>
      <c r="Q4" s="2" t="s">
        <v>229</v>
      </c>
      <c r="R4" s="2" t="s">
        <v>229</v>
      </c>
      <c r="S4" s="2"/>
      <c r="T4" s="2"/>
      <c r="U4" s="2" t="s">
        <v>36</v>
      </c>
      <c r="V4" s="2" t="s">
        <v>109</v>
      </c>
      <c r="W4" s="2" t="s">
        <v>230</v>
      </c>
      <c r="X4" s="2"/>
      <c r="Y4" s="2"/>
      <c r="Z4" s="2" t="s">
        <v>234</v>
      </c>
      <c r="AA4" s="2" t="s">
        <v>131</v>
      </c>
      <c r="AB4" s="2" t="s">
        <v>67</v>
      </c>
      <c r="AC4" s="2"/>
      <c r="AD4" s="2" t="s">
        <v>112</v>
      </c>
      <c r="AE4" s="2" t="s">
        <v>112</v>
      </c>
      <c r="AF4" s="2" t="s">
        <v>20</v>
      </c>
      <c r="AG4" s="2">
        <v>5</v>
      </c>
      <c r="AH4" s="2"/>
      <c r="AI4" s="2" t="s">
        <v>20</v>
      </c>
    </row>
    <row r="5" spans="1:35">
      <c r="A5" s="1">
        <f>SUMIFS(装箱指令单批量导入!E:E,装箱指令单批量导入!D:D,Z5,装箱指令单批量导入!A:A,D5)</f>
        <v>0</v>
      </c>
      <c r="B5" s="1">
        <f>A5-K5</f>
        <v>-5</v>
      </c>
      <c r="C5" s="2" t="s">
        <v>101</v>
      </c>
      <c r="D5" s="2" t="s">
        <v>227</v>
      </c>
      <c r="E5" s="2" t="s">
        <v>19</v>
      </c>
      <c r="F5" s="2" t="s">
        <v>45</v>
      </c>
      <c r="G5" s="2" t="s">
        <v>102</v>
      </c>
      <c r="H5" s="2" t="s">
        <v>117</v>
      </c>
      <c r="I5" s="2" t="s">
        <v>118</v>
      </c>
      <c r="J5" s="2" t="s">
        <v>127</v>
      </c>
      <c r="K5" s="2">
        <v>5</v>
      </c>
      <c r="L5" s="2" t="s">
        <v>233</v>
      </c>
      <c r="M5" s="2">
        <v>0</v>
      </c>
      <c r="N5" s="2" t="s">
        <v>20</v>
      </c>
      <c r="O5" s="2" t="s">
        <v>107</v>
      </c>
      <c r="P5" s="2" t="s">
        <v>19</v>
      </c>
      <c r="Q5" s="2" t="s">
        <v>229</v>
      </c>
      <c r="R5" s="2" t="s">
        <v>229</v>
      </c>
      <c r="S5" s="2"/>
      <c r="T5" s="2"/>
      <c r="U5" s="2" t="s">
        <v>36</v>
      </c>
      <c r="V5" s="2" t="s">
        <v>109</v>
      </c>
      <c r="W5" s="2" t="s">
        <v>230</v>
      </c>
      <c r="X5" s="2"/>
      <c r="Y5" s="2"/>
      <c r="Z5" s="2" t="s">
        <v>49</v>
      </c>
      <c r="AA5" s="2" t="s">
        <v>131</v>
      </c>
      <c r="AB5" s="2" t="s">
        <v>68</v>
      </c>
      <c r="AC5" s="2"/>
      <c r="AD5" s="2" t="s">
        <v>112</v>
      </c>
      <c r="AE5" s="2" t="s">
        <v>112</v>
      </c>
      <c r="AF5" s="2" t="s">
        <v>20</v>
      </c>
      <c r="AG5" s="2">
        <v>5</v>
      </c>
      <c r="AH5" s="2"/>
      <c r="AI5" s="2" t="s">
        <v>20</v>
      </c>
    </row>
  </sheetData>
  <conditionalFormatting sqref="B1:B5">
    <cfRule type="cellIs" priority="3" operator="notEqual">
      <formula>0</formula>
    </cfRule>
    <cfRule type="cellIs" dxfId="1" priority="2" operator="notEqual">
      <formula>0</formula>
    </cfRule>
    <cfRule type="cellIs" dxfId="0" priority="1" operator="notEqual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2024-04-20T02:20:21Z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