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41" name="ID_B7AEB9DB9B1249DA83AD1EA67ACDDAE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52811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<sst xmlns="http://schemas.openxmlformats.org/spreadsheetml/2006/main" count="664" uniqueCount="186">
  <si>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</si>
  <si>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</si>
  <si>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</si>
  <si>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</si>
  <si>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</si>
  <si>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</si>
  <si>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</si>
  <si>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</si>
  <si>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</si>
  <si>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</si>
  <si>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</si>
  <si>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</si>
  <si>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</si>
  <si>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</si>
  <si>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</si>
  <si>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RY20240417005</t>
  </si>
  <si>
    <t>广州期货仓</t>
  </si>
  <si>
    <t>CW502PS0120</t>
  </si>
  <si>
    <t>CW502PS0120B0XL</t>
  </si>
  <si>
    <t>正品</t>
  </si>
  <si>
    <t>2024-04-17</t>
  </si>
  <si>
    <t>广州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</si>
  <si>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</si>
  <si>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</si>
  <si>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</si>
  <si>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</si>
  <si>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</si>
  <si>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</si>
  <si>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CW502PS0120B0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</si>
  <si>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</si>
  <si>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</si>
  <si>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</si>
  <si>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</si>
  <si>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</si>
  <si>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</si>
  <si>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</si>
  <si>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</si>
  <si>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</si>
  <si>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</si>
  <si>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</si>
  <si>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</si>
  <si>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</si>
  <si>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</si>
  <si>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</si>
  <si>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</si>
  <si>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</si>
  <si>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</si>
  <si>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</si>
  <si>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</si>
  <si>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</si>
  <si>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</si>
  <si>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</si>
  <si>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</si>
  <si>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</si>
  <si>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</si>
  <si>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</si>
  <si>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</si>
  <si>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</si>
  <si>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</si>
  <si>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RY20240416022</t>
  </si>
  <si>
    <t>CW502DP0354</t>
  </si>
  <si>
    <t>牛仔长裤</t>
  </si>
  <si>
    <t>兴时年</t>
  </si>
  <si>
    <t>400231</t>
  </si>
  <si>
    <t>378</t>
  </si>
  <si>
    <t>6426</t>
  </si>
  <si>
    <t>2024-04-18</t>
  </si>
  <si>
    <t>全时段</t>
  </si>
  <si>
    <t>MO20240123003</t>
  </si>
  <si>
    <t>南浦正品仓</t>
  </si>
  <si>
    <t>CHESTER CHARLES</t>
  </si>
  <si>
    <t>首单</t>
  </si>
  <si>
    <t>CW502DP0354L2L</t>
  </si>
  <si>
    <t>蓝色</t>
  </si>
  <si>
    <t>L</t>
  </si>
  <si>
    <t>拍照样已入库。本次含大货样衣S1</t>
  </si>
  <si>
    <t>吴利平</t>
  </si>
  <si>
    <t>2024-04-16</t>
  </si>
  <si>
    <t>12852</t>
  </si>
  <si>
    <t>CW502DP0354L2M</t>
  </si>
  <si>
    <t>M</t>
  </si>
  <si>
    <t>15876</t>
  </si>
  <si>
    <t>CW502DP0354L2S</t>
  </si>
  <si>
    <t>S</t>
  </si>
  <si>
    <t>4536</t>
  </si>
  <si>
    <t>CW502DP0354L2XS</t>
  </si>
  <si>
    <t>XS</t>
  </si>
  <si>
    <t>RY20240416025</t>
  </si>
  <si>
    <t>CW501IR0050</t>
  </si>
  <si>
    <t>短裙</t>
  </si>
  <si>
    <t>姐妹花</t>
  </si>
  <si>
    <t>400013</t>
  </si>
  <si>
    <t>150.35</t>
  </si>
  <si>
    <t>3157.35</t>
  </si>
  <si>
    <t>MO20240130003</t>
  </si>
  <si>
    <t>翻单1</t>
  </si>
  <si>
    <t>CW501IR0050E0L</t>
  </si>
  <si>
    <t>灰色</t>
  </si>
  <si>
    <t>韦秋霞</t>
  </si>
  <si>
    <t>4660.85</t>
  </si>
  <si>
    <t>CW501IR0050E0M</t>
  </si>
  <si>
    <t>7818.2</t>
  </si>
  <si>
    <t>CW501IR0050E0S</t>
  </si>
  <si>
    <t>短裤</t>
  </si>
  <si>
    <t>版房</t>
  </si>
  <si>
    <t>300002</t>
  </si>
  <si>
    <t>120</t>
  </si>
  <si>
    <t>360</t>
  </si>
  <si>
    <t>MO20240326003</t>
  </si>
  <si>
    <t>正黑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</si>
  <si>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</si>
  <si>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</si>
  <si>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</si>
  <si>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</si>
  <si>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</si>
  <si>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</si>
  <si>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</si>
  <si>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</si>
  <si>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</si>
  <si>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</si>
  <si>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</si>
  <si>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</si>
  <si>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</si>
  <si>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</si>
  <si>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</si>
  <si>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</si>
  <si>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</si>
  <si>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</si>
  <si>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</si>
  <si>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</si>
  <si>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</si>
  <si>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</si>
  <si>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</si>
  <si>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</si>
  <si>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</si>
  <si>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</si>
  <si>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</si>
  <si>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</si>
  <si>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</si>
  <si>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</si>
  <si>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</si>
  <si>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</si>
  <si>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</si>
  <si>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</si>
  <si>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</si>
  <si>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</si>
  <si>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</si>
  <si>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</si>
  <si>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</si>
  <si>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</si>
  <si>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</si>
  <si>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</si>
  <si>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</si>
  <si>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</si>
  <si>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</si>
  <si>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</si>
  <si>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</si>
  <si>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</si>
  <si>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</si>
  <si>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</si>
  <si>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</si>
  <si>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</si>
  <si>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</si>
  <si>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</si>
  <si>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</si>
  <si>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</si>
  <si>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</si>
  <si>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</si>
  <si>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</si>
  <si>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</si>
  <si>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</si>
  <si>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</si>
  <si>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香港</t>
  </si>
  <si>
    <t>南浦拍照样衣仓</t>
  </si>
  <si>
    <t>大货样衣仓</t>
  </si>
  <si>
    <t>武汉仓</t>
  </si>
  <si>
    <t>香港仓</t>
  </si>
  <si>
    <t>WOMEN</t>
  </si>
  <si>
    <t>SHORTS</t>
  </si>
  <si>
    <t>裤子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</si>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</sst>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9.4755671296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B7AEB9DB9B1249DA83AD1EA67ACDDAE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3">
        <s v="货号"/>
        <s v="CW502PS0120B0"/>
        <m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SHOR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unt="2">
        <s v="S"/>
        <m/>
      </sharedItems>
    </cacheField>
    <cacheField name="M" numFmtId="0">
      <sharedItems containsBlank="1" count="2">
        <s v="M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ntainsNumber="1" containsInteger="1" containsMixedTypes="1" count="3">
        <s v="XL"/>
        <n v="3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ntainsNumber="1" containsInteger="1" containsMixedTypes="1" count="3">
        <s v="XL"/>
        <n v="3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1"/>
    <x v="1"/>
    <x v="1"/>
    <x v="2"/>
    <x v="1"/>
    <x v="1"/>
    <x v="2"/>
    <x v="1"/>
    <x v="1"/>
    <x v="1"/>
    <x v="1"/>
    <x v="1"/>
    <x v="1"/>
    <x v="1"/>
    <x v="1"/>
    <x v="2"/>
    <x v="1"/>
    <x v="1"/>
    <x v="1"/>
    <x v="1"/>
    <x v="1"/>
    <x v="2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4">
        <item x="2"/>
        <item x="0"/>
        <item m="1" x="91"/>
        <item m="1" x="22"/>
        <item m="1" x="92"/>
        <item m="1" x="93"/>
        <item m="1" x="95"/>
        <item m="1" x="102"/>
        <item m="1" x="96"/>
        <item m="1" x="97"/>
        <item m="1" x="98"/>
        <item m="1" x="99"/>
        <item m="1" x="100"/>
        <item m="1" x="101"/>
        <item m="1" x="94"/>
        <item m="1" x="89"/>
        <item m="1" x="90"/>
        <item m="1" x="87"/>
        <item m="1" x="88"/>
        <item m="1" x="86"/>
        <item m="1" x="81"/>
        <item m="1" x="82"/>
        <item m="1" x="83"/>
        <item m="1" x="84"/>
        <item m="1" x="85"/>
        <item m="1" x="38"/>
        <item m="1" x="79"/>
        <item m="1" x="53"/>
        <item m="1" x="80"/>
        <item m="1" x="78"/>
        <item m="1" x="58"/>
        <item m="1" x="72"/>
        <item m="1" x="73"/>
        <item m="1" x="74"/>
        <item m="1" x="75"/>
        <item m="1" x="76"/>
        <item m="1" x="77"/>
        <item m="1" x="66"/>
        <item m="1" x="67"/>
        <item m="1" x="63"/>
        <item m="1" x="68"/>
        <item m="1" x="69"/>
        <item m="1" x="70"/>
        <item m="1" x="71"/>
        <item m="1" x="60"/>
        <item m="1" x="61"/>
        <item m="1" x="62"/>
        <item m="1" x="64"/>
        <item m="1" x="65"/>
        <item m="1" x="54"/>
        <item m="1" x="55"/>
        <item m="1" x="56"/>
        <item m="1" x="57"/>
        <item m="1" x="59"/>
        <item m="1" x="52"/>
        <item m="1" x="50"/>
        <item m="1" x="51"/>
        <item m="1" x="47"/>
        <item m="1" x="46"/>
        <item m="1" x="48"/>
        <item m="1" x="49"/>
        <item m="1" x="45"/>
        <item m="1" x="42"/>
        <item m="1" x="43"/>
        <item m="1" x="44"/>
        <item m="1" x="26"/>
        <item m="1" x="29"/>
        <item m="1" x="40"/>
        <item m="1" x="41"/>
        <item m="1" x="33"/>
        <item m="1" x="34"/>
        <item m="1" x="35"/>
        <item m="1" x="36"/>
        <item m="1" x="37"/>
        <item m="1" x="39"/>
        <item m="1" x="19"/>
        <item m="1" x="32"/>
        <item m="1" x="30"/>
        <item m="1" x="31"/>
        <item m="1" x="25"/>
        <item m="1" x="27"/>
        <item m="1" x="28"/>
        <item m="1" x="23"/>
        <item m="1" x="24"/>
        <item m="1" x="20"/>
        <item m="1" x="21"/>
        <item m="1" x="7"/>
        <item m="1" x="12"/>
        <item m="1" x="13"/>
        <item m="1" x="14"/>
        <item m="1" x="15"/>
        <item m="1" x="16"/>
        <item x="1"/>
        <item m="1" x="17"/>
        <item m="1" x="18"/>
        <item m="1" x="10"/>
        <item m="1" x="11"/>
        <item m="1" x="5"/>
        <item m="1" x="6"/>
        <item m="1" x="8"/>
        <item m="1" x="9"/>
        <item m="1" x="4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 outlineLevelRow="1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3</v>
      </c>
      <c r="F2" t="s">
        <v>19</v>
      </c>
      <c r="H2" t="s">
        <v>20</v>
      </c>
      <c r="I2" t="s">
        <v>21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4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22</v>
      </c>
      <c r="B1" s="36" t="s">
        <v>22</v>
      </c>
      <c r="C1" s="36" t="s">
        <v>23</v>
      </c>
      <c r="D1" s="36" t="s">
        <v>22</v>
      </c>
      <c r="E1" s="36" t="s">
        <v>23</v>
      </c>
      <c r="F1" s="36" t="s">
        <v>23</v>
      </c>
      <c r="G1" s="36" t="s">
        <v>23</v>
      </c>
      <c r="H1" s="36" t="s">
        <v>23</v>
      </c>
      <c r="J1" s="36" t="s">
        <v>23</v>
      </c>
      <c r="K1" s="36" t="s">
        <v>23</v>
      </c>
    </row>
    <row r="2" s="36" customFormat="1" ht="46" customHeight="1" spans="3:11">
      <c r="C2" t="e">
        <f>_xlfn.XLOOKUP(E2,预约送货单!F:F,预约送货单!D:D)</f>
        <v>#N/A</v>
      </c>
      <c r="D2" s="38" t="s">
        <v>24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25</v>
      </c>
    </row>
    <row r="3" s="37" customFormat="1" ht="33" spans="1:17">
      <c r="A3" s="39" t="s">
        <v>26</v>
      </c>
      <c r="B3" s="39" t="s">
        <v>27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28</v>
      </c>
      <c r="B4" s="3" t="s">
        <v>29</v>
      </c>
      <c r="C4" t="str">
        <f>_xlfn.XLOOKUP(E4,预约送货单!F:F,预约送货单!D:D)</f>
        <v>RY20240417005</v>
      </c>
      <c r="D4" t="s">
        <v>16</v>
      </c>
      <c r="E4" t="str">
        <f>_xlfn.XLOOKUP(F4,预约送货单!Z:Z,预约送货单!F:F)</f>
        <v>CW502PS0120</v>
      </c>
      <c r="F4" t="str">
        <f t="shared" ref="F4:F23" si="0">A4&amp;B4</f>
        <v>CW502PS0120B0XL</v>
      </c>
      <c r="G4">
        <f>VLOOKUP(D4&amp;B4&amp;A4,分仓ST!A:E,5,0)</f>
        <v>3</v>
      </c>
      <c r="H4" t="str">
        <f>_xlfn.XLOOKUP(E4,预约送货单!F:F,预约送货单!E:E)</f>
        <v>正品</v>
      </c>
      <c r="J4" t="str">
        <f>VLOOKUP(E4,预约送货单!F:N,9,0)</f>
        <v>2024-04-17</v>
      </c>
      <c r="K4" t="str">
        <f t="shared" ref="K4:K23" si="1">IF(D4="香港仓","香港",IF(D4="武汉仓","武汉","广州"))</f>
        <v>广州</v>
      </c>
    </row>
    <row r="5" spans="3:11">
      <c r="C5" t="e">
        <f>_xlfn.XLOOKUP(E5,预约送货单!F:F,预约送货单!D:D)</f>
        <v>#N/A</v>
      </c>
      <c r="E5" t="e">
        <f>_xlfn.XLOOKUP(F5,预约送货单!Z:Z,预约送货单!F:F)</f>
        <v>#N/A</v>
      </c>
      <c r="F5" t="str">
        <f t="shared" si="0"/>
        <v/>
      </c>
      <c r="G5" t="e">
        <f>VLOOKUP(D5&amp;B5&amp;A5,分仓ST!A:E,5,0)</f>
        <v>#N/A</v>
      </c>
      <c r="H5" t="e">
        <f>_xlfn.XLOOKUP(E5,预约送货单!F:F,预约送货单!E:E)</f>
        <v>#N/A</v>
      </c>
      <c r="J5" t="e">
        <f>VLOOKUP(E5,预约送货单!F:N,9,0)</f>
        <v>#N/A</v>
      </c>
      <c r="K5" t="str">
        <f t="shared" si="1"/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0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V13" sqref="V13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30</v>
      </c>
      <c r="B1" s="33" t="s">
        <v>31</v>
      </c>
      <c r="C1" s="32" t="s">
        <v>32</v>
      </c>
      <c r="D1" s="32" t="s">
        <v>33</v>
      </c>
      <c r="E1" s="32" t="s">
        <v>5</v>
      </c>
      <c r="F1" s="32" t="s">
        <v>34</v>
      </c>
      <c r="G1" s="32" t="s">
        <v>35</v>
      </c>
      <c r="H1" s="32" t="s">
        <v>36</v>
      </c>
      <c r="I1" s="32" t="s">
        <v>37</v>
      </c>
      <c r="J1" s="32" t="s">
        <v>6</v>
      </c>
      <c r="K1" s="32" t="s">
        <v>4</v>
      </c>
      <c r="L1" s="32" t="s">
        <v>38</v>
      </c>
      <c r="M1" s="32" t="s">
        <v>39</v>
      </c>
      <c r="N1" s="32" t="s">
        <v>7</v>
      </c>
      <c r="O1" s="32" t="s">
        <v>40</v>
      </c>
      <c r="P1" s="32" t="s">
        <v>41</v>
      </c>
      <c r="Q1" s="32" t="s">
        <v>42</v>
      </c>
      <c r="R1" s="32" t="s">
        <v>43</v>
      </c>
      <c r="S1" s="32" t="s">
        <v>44</v>
      </c>
      <c r="T1" s="32" t="s">
        <v>45</v>
      </c>
      <c r="U1" s="32" t="s">
        <v>1</v>
      </c>
      <c r="V1" s="32" t="s">
        <v>46</v>
      </c>
      <c r="W1" s="32" t="s">
        <v>47</v>
      </c>
      <c r="X1" s="32" t="s">
        <v>48</v>
      </c>
      <c r="Y1" s="32" t="s">
        <v>49</v>
      </c>
      <c r="Z1" s="32" t="s">
        <v>3</v>
      </c>
      <c r="AA1" s="32" t="s">
        <v>50</v>
      </c>
      <c r="AB1" s="32" t="s">
        <v>27</v>
      </c>
      <c r="AC1" s="32" t="s">
        <v>51</v>
      </c>
      <c r="AD1" s="32" t="s">
        <v>52</v>
      </c>
      <c r="AE1" s="32" t="s">
        <v>53</v>
      </c>
      <c r="AF1" s="32" t="s">
        <v>54</v>
      </c>
      <c r="AG1" s="32" t="s">
        <v>55</v>
      </c>
      <c r="AH1" s="32" t="s">
        <v>56</v>
      </c>
      <c r="AI1" s="32" t="s">
        <v>57</v>
      </c>
    </row>
    <row r="2" spans="1:35">
      <c r="A2" s="34">
        <f>SUMIFS(装箱指令单批量导入!E:E,装箱指令单批量导入!D:D,Z2,装箱指令单批量导入!A:A,D2)</f>
        <v>0</v>
      </c>
      <c r="B2" s="34">
        <f t="shared" ref="B2:B43" si="0">A2-K2</f>
        <v>-17</v>
      </c>
      <c r="C2" s="35" t="s">
        <v>58</v>
      </c>
      <c r="D2" s="35" t="s">
        <v>59</v>
      </c>
      <c r="E2" s="35" t="s">
        <v>19</v>
      </c>
      <c r="F2" s="35" t="s">
        <v>60</v>
      </c>
      <c r="G2" s="35" t="s">
        <v>61</v>
      </c>
      <c r="H2" s="35" t="s">
        <v>62</v>
      </c>
      <c r="I2" s="35" t="s">
        <v>63</v>
      </c>
      <c r="J2" s="35" t="s">
        <v>64</v>
      </c>
      <c r="K2" s="35">
        <v>17</v>
      </c>
      <c r="L2" s="35" t="s">
        <v>65</v>
      </c>
      <c r="M2" s="35">
        <v>0</v>
      </c>
      <c r="N2" s="35" t="s">
        <v>66</v>
      </c>
      <c r="O2" s="35" t="s">
        <v>67</v>
      </c>
      <c r="P2" s="35" t="s">
        <v>19</v>
      </c>
      <c r="Q2" s="35" t="s">
        <v>68</v>
      </c>
      <c r="R2" s="35" t="s">
        <v>68</v>
      </c>
      <c r="S2" s="35"/>
      <c r="T2" s="35"/>
      <c r="U2" s="35" t="s">
        <v>69</v>
      </c>
      <c r="V2" s="35" t="s">
        <v>70</v>
      </c>
      <c r="W2" s="35" t="s">
        <v>71</v>
      </c>
      <c r="X2" s="35"/>
      <c r="Y2" s="35"/>
      <c r="Z2" s="35" t="s">
        <v>72</v>
      </c>
      <c r="AA2" s="35" t="s">
        <v>73</v>
      </c>
      <c r="AB2" s="35" t="s">
        <v>74</v>
      </c>
      <c r="AC2" s="35" t="s">
        <v>75</v>
      </c>
      <c r="AD2" s="35" t="s">
        <v>76</v>
      </c>
      <c r="AE2" s="35" t="s">
        <v>76</v>
      </c>
      <c r="AF2" s="35" t="s">
        <v>77</v>
      </c>
      <c r="AG2" s="35">
        <v>17</v>
      </c>
      <c r="AH2" s="35"/>
      <c r="AI2" s="35" t="s">
        <v>77</v>
      </c>
    </row>
    <row r="3" spans="1:35">
      <c r="A3" s="34">
        <f>SUMIFS(装箱指令单批量导入!E:E,装箱指令单批量导入!D:D,Z3,装箱指令单批量导入!A:A,D3)</f>
        <v>0</v>
      </c>
      <c r="B3" s="34">
        <f t="shared" si="0"/>
        <v>-34</v>
      </c>
      <c r="C3" s="35" t="s">
        <v>58</v>
      </c>
      <c r="D3" s="35" t="s">
        <v>59</v>
      </c>
      <c r="E3" s="35" t="s">
        <v>19</v>
      </c>
      <c r="F3" s="35" t="s">
        <v>60</v>
      </c>
      <c r="G3" s="35" t="s">
        <v>61</v>
      </c>
      <c r="H3" s="35" t="s">
        <v>62</v>
      </c>
      <c r="I3" s="35" t="s">
        <v>63</v>
      </c>
      <c r="J3" s="35" t="s">
        <v>64</v>
      </c>
      <c r="K3" s="35">
        <v>34</v>
      </c>
      <c r="L3" s="35" t="s">
        <v>78</v>
      </c>
      <c r="M3" s="35">
        <v>0</v>
      </c>
      <c r="N3" s="35" t="s">
        <v>66</v>
      </c>
      <c r="O3" s="35" t="s">
        <v>67</v>
      </c>
      <c r="P3" s="35" t="s">
        <v>19</v>
      </c>
      <c r="Q3" s="35" t="s">
        <v>68</v>
      </c>
      <c r="R3" s="35" t="s">
        <v>68</v>
      </c>
      <c r="S3" s="35"/>
      <c r="T3" s="35"/>
      <c r="U3" s="35" t="s">
        <v>69</v>
      </c>
      <c r="V3" s="35" t="s">
        <v>70</v>
      </c>
      <c r="W3" s="35" t="s">
        <v>71</v>
      </c>
      <c r="X3" s="35"/>
      <c r="Y3" s="35"/>
      <c r="Z3" s="35" t="s">
        <v>79</v>
      </c>
      <c r="AA3" s="35" t="s">
        <v>73</v>
      </c>
      <c r="AB3" s="35" t="s">
        <v>80</v>
      </c>
      <c r="AC3" s="35" t="s">
        <v>75</v>
      </c>
      <c r="AD3" s="35" t="s">
        <v>76</v>
      </c>
      <c r="AE3" s="35" t="s">
        <v>76</v>
      </c>
      <c r="AF3" s="35" t="s">
        <v>77</v>
      </c>
      <c r="AG3" s="35">
        <v>34</v>
      </c>
      <c r="AH3" s="35"/>
      <c r="AI3" s="35" t="s">
        <v>77</v>
      </c>
    </row>
    <row r="4" spans="1:35">
      <c r="A4" s="34">
        <f>SUMIFS(装箱指令单批量导入!E:E,装箱指令单批量导入!D:D,Z4,装箱指令单批量导入!A:A,D4)</f>
        <v>0</v>
      </c>
      <c r="B4" s="34">
        <f t="shared" si="0"/>
        <v>-42</v>
      </c>
      <c r="C4" s="35" t="s">
        <v>58</v>
      </c>
      <c r="D4" s="35" t="s">
        <v>59</v>
      </c>
      <c r="E4" s="35" t="s">
        <v>19</v>
      </c>
      <c r="F4" s="35" t="s">
        <v>60</v>
      </c>
      <c r="G4" s="35" t="s">
        <v>61</v>
      </c>
      <c r="H4" s="35" t="s">
        <v>62</v>
      </c>
      <c r="I4" s="35" t="s">
        <v>63</v>
      </c>
      <c r="J4" s="35" t="s">
        <v>64</v>
      </c>
      <c r="K4" s="35">
        <v>42</v>
      </c>
      <c r="L4" s="35" t="s">
        <v>81</v>
      </c>
      <c r="M4" s="35">
        <v>0</v>
      </c>
      <c r="N4" s="35" t="s">
        <v>66</v>
      </c>
      <c r="O4" s="35" t="s">
        <v>67</v>
      </c>
      <c r="P4" s="35" t="s">
        <v>19</v>
      </c>
      <c r="Q4" s="35" t="s">
        <v>68</v>
      </c>
      <c r="R4" s="35" t="s">
        <v>68</v>
      </c>
      <c r="S4" s="35"/>
      <c r="T4" s="35"/>
      <c r="U4" s="35" t="s">
        <v>69</v>
      </c>
      <c r="V4" s="35" t="s">
        <v>70</v>
      </c>
      <c r="W4" s="35" t="s">
        <v>71</v>
      </c>
      <c r="X4" s="35"/>
      <c r="Y4" s="35"/>
      <c r="Z4" s="35" t="s">
        <v>82</v>
      </c>
      <c r="AA4" s="35" t="s">
        <v>73</v>
      </c>
      <c r="AB4" s="35" t="s">
        <v>83</v>
      </c>
      <c r="AC4" s="35" t="s">
        <v>75</v>
      </c>
      <c r="AD4" s="35" t="s">
        <v>76</v>
      </c>
      <c r="AE4" s="35" t="s">
        <v>76</v>
      </c>
      <c r="AF4" s="35" t="s">
        <v>77</v>
      </c>
      <c r="AG4" s="35">
        <v>42</v>
      </c>
      <c r="AH4" s="35"/>
      <c r="AI4" s="35" t="s">
        <v>77</v>
      </c>
    </row>
    <row r="5" spans="1:35">
      <c r="A5" s="34">
        <f>SUMIFS(装箱指令单批量导入!E:E,装箱指令单批量导入!D:D,Z5,装箱指令单批量导入!A:A,D5)</f>
        <v>0</v>
      </c>
      <c r="B5" s="34">
        <f t="shared" si="0"/>
        <v>-12</v>
      </c>
      <c r="C5" s="35" t="s">
        <v>58</v>
      </c>
      <c r="D5" s="35" t="s">
        <v>59</v>
      </c>
      <c r="E5" s="35" t="s">
        <v>19</v>
      </c>
      <c r="F5" s="35" t="s">
        <v>60</v>
      </c>
      <c r="G5" s="35" t="s">
        <v>61</v>
      </c>
      <c r="H5" s="35" t="s">
        <v>62</v>
      </c>
      <c r="I5" s="35" t="s">
        <v>63</v>
      </c>
      <c r="J5" s="35" t="s">
        <v>64</v>
      </c>
      <c r="K5" s="35">
        <v>12</v>
      </c>
      <c r="L5" s="35" t="s">
        <v>84</v>
      </c>
      <c r="M5" s="35">
        <v>0</v>
      </c>
      <c r="N5" s="35" t="s">
        <v>66</v>
      </c>
      <c r="O5" s="35" t="s">
        <v>67</v>
      </c>
      <c r="P5" s="35" t="s">
        <v>19</v>
      </c>
      <c r="Q5" s="35" t="s">
        <v>68</v>
      </c>
      <c r="R5" s="35" t="s">
        <v>68</v>
      </c>
      <c r="S5" s="35"/>
      <c r="T5" s="35"/>
      <c r="U5" s="35" t="s">
        <v>69</v>
      </c>
      <c r="V5" s="35" t="s">
        <v>70</v>
      </c>
      <c r="W5" s="35" t="s">
        <v>71</v>
      </c>
      <c r="X5" s="35"/>
      <c r="Y5" s="35"/>
      <c r="Z5" s="35" t="s">
        <v>85</v>
      </c>
      <c r="AA5" s="35" t="s">
        <v>73</v>
      </c>
      <c r="AB5" s="35" t="s">
        <v>86</v>
      </c>
      <c r="AC5" s="35" t="s">
        <v>75</v>
      </c>
      <c r="AD5" s="35" t="s">
        <v>76</v>
      </c>
      <c r="AE5" s="35" t="s">
        <v>76</v>
      </c>
      <c r="AF5" s="35" t="s">
        <v>77</v>
      </c>
      <c r="AG5" s="35">
        <v>12</v>
      </c>
      <c r="AH5" s="35"/>
      <c r="AI5" s="35" t="s">
        <v>77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-21</v>
      </c>
      <c r="C6" s="35" t="s">
        <v>58</v>
      </c>
      <c r="D6" s="35" t="s">
        <v>87</v>
      </c>
      <c r="E6" s="35" t="s">
        <v>19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>
        <v>21</v>
      </c>
      <c r="L6" s="35" t="s">
        <v>93</v>
      </c>
      <c r="M6" s="35">
        <v>0</v>
      </c>
      <c r="N6" s="35" t="s">
        <v>77</v>
      </c>
      <c r="O6" s="35" t="s">
        <v>67</v>
      </c>
      <c r="P6" s="35" t="s">
        <v>19</v>
      </c>
      <c r="Q6" s="35" t="s">
        <v>94</v>
      </c>
      <c r="R6" s="35" t="s">
        <v>94</v>
      </c>
      <c r="S6" s="35"/>
      <c r="T6" s="35"/>
      <c r="U6" s="35" t="s">
        <v>69</v>
      </c>
      <c r="V6" s="35" t="s">
        <v>70</v>
      </c>
      <c r="W6" s="35" t="s">
        <v>95</v>
      </c>
      <c r="X6" s="35"/>
      <c r="Y6" s="35"/>
      <c r="Z6" s="35" t="s">
        <v>96</v>
      </c>
      <c r="AA6" s="35" t="s">
        <v>97</v>
      </c>
      <c r="AB6" s="35" t="s">
        <v>74</v>
      </c>
      <c r="AC6" s="35"/>
      <c r="AD6" s="35" t="s">
        <v>98</v>
      </c>
      <c r="AE6" s="35" t="s">
        <v>98</v>
      </c>
      <c r="AF6" s="35" t="s">
        <v>77</v>
      </c>
      <c r="AG6" s="35">
        <v>21</v>
      </c>
      <c r="AH6" s="35"/>
      <c r="AI6" s="35" t="s">
        <v>77</v>
      </c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-31</v>
      </c>
      <c r="C7" s="35" t="s">
        <v>58</v>
      </c>
      <c r="D7" s="35" t="s">
        <v>87</v>
      </c>
      <c r="E7" s="35" t="s">
        <v>19</v>
      </c>
      <c r="F7" s="35" t="s">
        <v>88</v>
      </c>
      <c r="G7" s="35" t="s">
        <v>89</v>
      </c>
      <c r="H7" s="35" t="s">
        <v>90</v>
      </c>
      <c r="I7" s="35" t="s">
        <v>91</v>
      </c>
      <c r="J7" s="35" t="s">
        <v>92</v>
      </c>
      <c r="K7" s="35">
        <v>31</v>
      </c>
      <c r="L7" s="35" t="s">
        <v>99</v>
      </c>
      <c r="M7" s="35">
        <v>0</v>
      </c>
      <c r="N7" s="35" t="s">
        <v>77</v>
      </c>
      <c r="O7" s="35" t="s">
        <v>67</v>
      </c>
      <c r="P7" s="35" t="s">
        <v>19</v>
      </c>
      <c r="Q7" s="35" t="s">
        <v>94</v>
      </c>
      <c r="R7" s="35" t="s">
        <v>94</v>
      </c>
      <c r="S7" s="35"/>
      <c r="T7" s="35"/>
      <c r="U7" s="35" t="s">
        <v>69</v>
      </c>
      <c r="V7" s="35" t="s">
        <v>70</v>
      </c>
      <c r="W7" s="35" t="s">
        <v>95</v>
      </c>
      <c r="X7" s="35"/>
      <c r="Y7" s="35"/>
      <c r="Z7" s="35" t="s">
        <v>100</v>
      </c>
      <c r="AA7" s="35" t="s">
        <v>97</v>
      </c>
      <c r="AB7" s="35" t="s">
        <v>80</v>
      </c>
      <c r="AC7" s="35"/>
      <c r="AD7" s="35" t="s">
        <v>98</v>
      </c>
      <c r="AE7" s="35" t="s">
        <v>98</v>
      </c>
      <c r="AF7" s="35" t="s">
        <v>77</v>
      </c>
      <c r="AG7" s="35">
        <v>31</v>
      </c>
      <c r="AH7" s="35"/>
      <c r="AI7" s="35" t="s">
        <v>77</v>
      </c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-52</v>
      </c>
      <c r="C8" s="35" t="s">
        <v>58</v>
      </c>
      <c r="D8" s="35" t="s">
        <v>87</v>
      </c>
      <c r="E8" s="35" t="s">
        <v>19</v>
      </c>
      <c r="F8" s="35" t="s">
        <v>88</v>
      </c>
      <c r="G8" s="35" t="s">
        <v>89</v>
      </c>
      <c r="H8" s="35" t="s">
        <v>90</v>
      </c>
      <c r="I8" s="35" t="s">
        <v>91</v>
      </c>
      <c r="J8" s="35" t="s">
        <v>92</v>
      </c>
      <c r="K8" s="35">
        <v>52</v>
      </c>
      <c r="L8" s="35" t="s">
        <v>101</v>
      </c>
      <c r="M8" s="35">
        <v>0</v>
      </c>
      <c r="N8" s="35" t="s">
        <v>77</v>
      </c>
      <c r="O8" s="35" t="s">
        <v>67</v>
      </c>
      <c r="P8" s="35" t="s">
        <v>19</v>
      </c>
      <c r="Q8" s="35" t="s">
        <v>94</v>
      </c>
      <c r="R8" s="35" t="s">
        <v>94</v>
      </c>
      <c r="S8" s="35"/>
      <c r="T8" s="35"/>
      <c r="U8" s="35" t="s">
        <v>69</v>
      </c>
      <c r="V8" s="35" t="s">
        <v>70</v>
      </c>
      <c r="W8" s="35" t="s">
        <v>95</v>
      </c>
      <c r="X8" s="35"/>
      <c r="Y8" s="35"/>
      <c r="Z8" s="35" t="s">
        <v>102</v>
      </c>
      <c r="AA8" s="35" t="s">
        <v>97</v>
      </c>
      <c r="AB8" s="35" t="s">
        <v>83</v>
      </c>
      <c r="AC8" s="35"/>
      <c r="AD8" s="35" t="s">
        <v>98</v>
      </c>
      <c r="AE8" s="35" t="s">
        <v>98</v>
      </c>
      <c r="AF8" s="35" t="s">
        <v>77</v>
      </c>
      <c r="AG8" s="35">
        <v>52</v>
      </c>
      <c r="AH8" s="35"/>
      <c r="AI8" s="35" t="s">
        <v>77</v>
      </c>
    </row>
    <row r="9" spans="1:35">
      <c r="A9" s="34">
        <f>SUMIFS(装箱指令单批量导入!E:E,装箱指令单批量导入!D:D,Z9,装箱指令单批量导入!A:A,D9)</f>
        <v>3</v>
      </c>
      <c r="B9" s="34">
        <f t="shared" si="0"/>
        <v>0</v>
      </c>
      <c r="C9" s="35" t="s">
        <v>58</v>
      </c>
      <c r="D9" s="35" t="s">
        <v>15</v>
      </c>
      <c r="E9" s="35" t="s">
        <v>19</v>
      </c>
      <c r="F9" s="35" t="s">
        <v>17</v>
      </c>
      <c r="G9" s="35" t="s">
        <v>103</v>
      </c>
      <c r="H9" s="35" t="s">
        <v>104</v>
      </c>
      <c r="I9" s="35" t="s">
        <v>105</v>
      </c>
      <c r="J9" s="35" t="s">
        <v>106</v>
      </c>
      <c r="K9" s="35">
        <v>3</v>
      </c>
      <c r="L9" s="35" t="s">
        <v>107</v>
      </c>
      <c r="M9" s="35">
        <v>0</v>
      </c>
      <c r="N9" s="35" t="s">
        <v>20</v>
      </c>
      <c r="O9" s="35" t="s">
        <v>67</v>
      </c>
      <c r="P9" s="35" t="s">
        <v>19</v>
      </c>
      <c r="Q9" s="35" t="s">
        <v>108</v>
      </c>
      <c r="R9" s="35" t="s">
        <v>108</v>
      </c>
      <c r="S9" s="35"/>
      <c r="T9" s="35"/>
      <c r="U9" s="35" t="s">
        <v>69</v>
      </c>
      <c r="V9" s="35" t="s">
        <v>70</v>
      </c>
      <c r="W9" s="35" t="s">
        <v>95</v>
      </c>
      <c r="X9" s="35"/>
      <c r="Y9" s="35"/>
      <c r="Z9" s="35" t="s">
        <v>18</v>
      </c>
      <c r="AA9" s="35" t="s">
        <v>109</v>
      </c>
      <c r="AB9" s="35" t="s">
        <v>29</v>
      </c>
      <c r="AC9" s="35"/>
      <c r="AD9" s="35" t="s">
        <v>98</v>
      </c>
      <c r="AE9" s="35" t="s">
        <v>98</v>
      </c>
      <c r="AF9" s="35" t="s">
        <v>20</v>
      </c>
      <c r="AG9" s="35"/>
      <c r="AH9" s="35"/>
      <c r="AI9" s="35" t="s">
        <v>20</v>
      </c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2.46153846153846"/>
    <col min="6" max="21" width="12.6153846153846"/>
  </cols>
  <sheetData>
    <row r="3" spans="1:4">
      <c r="A3" t="s">
        <v>110</v>
      </c>
      <c r="B3" t="s">
        <v>111</v>
      </c>
      <c r="C3" t="s">
        <v>26</v>
      </c>
      <c r="D3" t="s">
        <v>112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113</v>
      </c>
      <c r="D4" t="s">
        <v>114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113</v>
      </c>
      <c r="D5" t="s">
        <v>115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113</v>
      </c>
      <c r="D6" t="s">
        <v>116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113</v>
      </c>
      <c r="D7" t="s">
        <v>117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113</v>
      </c>
      <c r="D8" t="s">
        <v>118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113</v>
      </c>
      <c r="D9" t="s">
        <v>119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113</v>
      </c>
      <c r="D10" t="s">
        <v>120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113</v>
      </c>
      <c r="D11" t="s">
        <v>121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113</v>
      </c>
      <c r="D12" t="s">
        <v>122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113</v>
      </c>
      <c r="D13" t="s">
        <v>123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113</v>
      </c>
      <c r="D14" t="s">
        <v>124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113</v>
      </c>
      <c r="D15" t="s">
        <v>125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113</v>
      </c>
      <c r="D16" t="s">
        <v>126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113</v>
      </c>
      <c r="D17" t="s">
        <v>127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113</v>
      </c>
      <c r="D18" t="s">
        <v>128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113</v>
      </c>
      <c r="D19" t="s">
        <v>129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113</v>
      </c>
      <c r="D20" t="s">
        <v>130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113</v>
      </c>
      <c r="D21" t="s">
        <v>131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113</v>
      </c>
      <c r="D22" t="s">
        <v>132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113</v>
      </c>
      <c r="D23" t="s">
        <v>133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113</v>
      </c>
      <c r="D24" t="s">
        <v>134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113</v>
      </c>
      <c r="D25" t="s">
        <v>135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113</v>
      </c>
      <c r="D26" t="s">
        <v>136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113</v>
      </c>
      <c r="D27" t="s">
        <v>137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113</v>
      </c>
      <c r="D28" t="s">
        <v>138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113</v>
      </c>
      <c r="D29" t="s">
        <v>139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113</v>
      </c>
      <c r="D30" t="s">
        <v>140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113</v>
      </c>
      <c r="D31" t="s">
        <v>141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113</v>
      </c>
      <c r="D32" t="s">
        <v>142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113</v>
      </c>
      <c r="D33" t="s">
        <v>143</v>
      </c>
      <c r="E33"/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113</v>
      </c>
      <c r="D34" t="s">
        <v>144</v>
      </c>
      <c r="E34"/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113</v>
      </c>
      <c r="D35" t="s">
        <v>145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113</v>
      </c>
      <c r="D36" t="s">
        <v>146</v>
      </c>
      <c r="E36"/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113</v>
      </c>
      <c r="D37" t="s">
        <v>147</v>
      </c>
      <c r="E37"/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113</v>
      </c>
      <c r="D38" t="s">
        <v>148</v>
      </c>
      <c r="E38"/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113</v>
      </c>
      <c r="D39" t="s">
        <v>149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113</v>
      </c>
      <c r="D40" t="s">
        <v>150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113</v>
      </c>
      <c r="D41" t="s">
        <v>151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113</v>
      </c>
      <c r="D42" t="s">
        <v>152</v>
      </c>
      <c r="E42"/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113</v>
      </c>
      <c r="D43" t="s">
        <v>153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113</v>
      </c>
      <c r="D44" t="s">
        <v>154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113</v>
      </c>
      <c r="D45" t="s">
        <v>155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26</v>
      </c>
      <c r="D46" t="s">
        <v>114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26</v>
      </c>
      <c r="D47" t="s">
        <v>115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26</v>
      </c>
      <c r="D48" t="s">
        <v>116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26</v>
      </c>
      <c r="D49" t="s">
        <v>117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26</v>
      </c>
      <c r="D50" t="s">
        <v>118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26</v>
      </c>
      <c r="D51" t="s">
        <v>119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26</v>
      </c>
      <c r="D52" t="s">
        <v>120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26</v>
      </c>
      <c r="D53" t="s">
        <v>121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26</v>
      </c>
      <c r="D54" t="s">
        <v>122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26</v>
      </c>
      <c r="D55" t="s">
        <v>123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26</v>
      </c>
      <c r="D56" t="s">
        <v>124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26</v>
      </c>
      <c r="D57" t="s">
        <v>125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26</v>
      </c>
      <c r="D58" t="s">
        <v>126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26</v>
      </c>
      <c r="D59" t="s">
        <v>127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26</v>
      </c>
      <c r="D60" t="s">
        <v>128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26</v>
      </c>
      <c r="D61" t="s">
        <v>129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26</v>
      </c>
      <c r="D62" t="s">
        <v>130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26</v>
      </c>
      <c r="D63" t="s">
        <v>131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26</v>
      </c>
      <c r="D64" t="s">
        <v>132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26</v>
      </c>
      <c r="D65" t="s">
        <v>133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26</v>
      </c>
      <c r="D66" t="s">
        <v>134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26</v>
      </c>
      <c r="D67" t="s">
        <v>135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26</v>
      </c>
      <c r="D68" t="s">
        <v>136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26</v>
      </c>
      <c r="D69" t="s">
        <v>137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26</v>
      </c>
      <c r="D70" t="s">
        <v>138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26</v>
      </c>
      <c r="D71" t="s">
        <v>139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26</v>
      </c>
      <c r="D72" t="s">
        <v>140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26</v>
      </c>
      <c r="D73" t="s">
        <v>141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26</v>
      </c>
      <c r="D74" t="s">
        <v>142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26</v>
      </c>
      <c r="D75" t="s">
        <v>143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26</v>
      </c>
      <c r="D76" t="s">
        <v>144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26</v>
      </c>
      <c r="D77" t="s">
        <v>145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26</v>
      </c>
      <c r="D78" t="s">
        <v>146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26</v>
      </c>
      <c r="D79" t="s">
        <v>147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26</v>
      </c>
      <c r="D80" t="s">
        <v>148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26</v>
      </c>
      <c r="D81" t="s">
        <v>149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26</v>
      </c>
      <c r="D82" t="s">
        <v>150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26</v>
      </c>
      <c r="D83" t="s">
        <v>151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26</v>
      </c>
      <c r="D84" t="s">
        <v>152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26</v>
      </c>
      <c r="D85" t="s">
        <v>153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26</v>
      </c>
      <c r="D86" t="s">
        <v>154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26</v>
      </c>
      <c r="D87" t="s">
        <v>155</v>
      </c>
      <c r="E87">
        <v>0</v>
      </c>
      <c r="F87">
        <f t="shared" si="8"/>
        <v>0</v>
      </c>
    </row>
    <row r="88" spans="1:6">
      <c r="A88" t="str">
        <f t="shared" si="6"/>
        <v>广州期货仓MCW502PS0120B0</v>
      </c>
      <c r="B88" t="str">
        <f t="shared" si="7"/>
        <v>广州期货仓M</v>
      </c>
      <c r="C88" t="s">
        <v>28</v>
      </c>
      <c r="D88" t="s">
        <v>114</v>
      </c>
      <c r="E88"/>
      <c r="F88">
        <f t="shared" si="8"/>
        <v>0</v>
      </c>
    </row>
    <row r="89" spans="1:6">
      <c r="A89" t="str">
        <f t="shared" si="6"/>
        <v>广州期货仓XSCW502PS0120B0</v>
      </c>
      <c r="B89" t="str">
        <f t="shared" si="7"/>
        <v>广州期货仓XS</v>
      </c>
      <c r="C89" t="s">
        <v>28</v>
      </c>
      <c r="D89" t="s">
        <v>115</v>
      </c>
      <c r="E89"/>
      <c r="F89">
        <f t="shared" si="8"/>
        <v>0</v>
      </c>
    </row>
    <row r="90" spans="1:6">
      <c r="A90" t="str">
        <f t="shared" si="6"/>
        <v>广州期货仓SCW502PS0120B0</v>
      </c>
      <c r="B90" t="str">
        <f t="shared" si="7"/>
        <v>广州期货仓S</v>
      </c>
      <c r="C90" t="s">
        <v>28</v>
      </c>
      <c r="D90" t="s">
        <v>116</v>
      </c>
      <c r="E90"/>
      <c r="F90">
        <f t="shared" si="8"/>
        <v>0</v>
      </c>
    </row>
    <row r="91" spans="1:6">
      <c r="A91" t="str">
        <f t="shared" si="6"/>
        <v>广州期货仓FCW502PS0120B0</v>
      </c>
      <c r="B91" t="str">
        <f t="shared" si="7"/>
        <v>广州期货仓F</v>
      </c>
      <c r="C91" t="s">
        <v>28</v>
      </c>
      <c r="D91" t="s">
        <v>117</v>
      </c>
      <c r="F91">
        <f t="shared" si="8"/>
        <v>0</v>
      </c>
    </row>
    <row r="92" spans="1:6">
      <c r="A92" t="str">
        <f t="shared" si="6"/>
        <v>南浦拍照样衣仓XSCW502PS0120B0</v>
      </c>
      <c r="B92" t="str">
        <f t="shared" si="7"/>
        <v>南浦拍照样衣仓XS</v>
      </c>
      <c r="C92" t="s">
        <v>28</v>
      </c>
      <c r="D92" t="s">
        <v>118</v>
      </c>
      <c r="F92">
        <f t="shared" si="8"/>
        <v>0</v>
      </c>
    </row>
    <row r="93" spans="1:6">
      <c r="A93" t="str">
        <f t="shared" si="6"/>
        <v>南浦拍照样衣仓MCW502PS0120B0</v>
      </c>
      <c r="B93" t="str">
        <f t="shared" si="7"/>
        <v>南浦拍照样衣仓M</v>
      </c>
      <c r="C93" t="s">
        <v>28</v>
      </c>
      <c r="D93" t="s">
        <v>119</v>
      </c>
      <c r="F93">
        <f t="shared" si="8"/>
        <v>0</v>
      </c>
    </row>
    <row r="94" spans="1:6">
      <c r="A94" t="str">
        <f t="shared" si="6"/>
        <v>南浦拍照样衣仓SCW502PS0120B0</v>
      </c>
      <c r="B94" t="str">
        <f t="shared" si="7"/>
        <v>南浦拍照样衣仓S</v>
      </c>
      <c r="C94" t="s">
        <v>28</v>
      </c>
      <c r="D94" t="s">
        <v>120</v>
      </c>
      <c r="F94">
        <f t="shared" ref="F94:F123" si="9">E94</f>
        <v>0</v>
      </c>
    </row>
    <row r="95" spans="1:6">
      <c r="A95" t="str">
        <f t="shared" si="6"/>
        <v>南浦正品仓FCW502PS0120B0</v>
      </c>
      <c r="B95" t="str">
        <f t="shared" si="7"/>
        <v>南浦正品仓F</v>
      </c>
      <c r="C95" t="s">
        <v>28</v>
      </c>
      <c r="D95" t="s">
        <v>121</v>
      </c>
      <c r="E95">
        <v>0</v>
      </c>
      <c r="F95">
        <f t="shared" si="9"/>
        <v>0</v>
      </c>
    </row>
    <row r="96" spans="1:6">
      <c r="A96" t="str">
        <f t="shared" si="6"/>
        <v>广州期货仓XXLCW502PS0120B0</v>
      </c>
      <c r="B96" t="str">
        <f t="shared" si="7"/>
        <v>广州期货仓XXL</v>
      </c>
      <c r="C96" t="s">
        <v>28</v>
      </c>
      <c r="D96" t="s">
        <v>122</v>
      </c>
      <c r="F96">
        <f t="shared" si="9"/>
        <v>0</v>
      </c>
    </row>
    <row r="97" spans="1:6">
      <c r="A97" t="str">
        <f t="shared" si="6"/>
        <v>广州期货仓XLCW502PS0120B0</v>
      </c>
      <c r="B97" t="str">
        <f t="shared" si="7"/>
        <v>广州期货仓XL</v>
      </c>
      <c r="C97" t="s">
        <v>28</v>
      </c>
      <c r="D97" t="s">
        <v>123</v>
      </c>
      <c r="E97">
        <v>3</v>
      </c>
      <c r="F97">
        <f t="shared" si="9"/>
        <v>3</v>
      </c>
    </row>
    <row r="98" spans="1:6">
      <c r="A98" t="str">
        <f t="shared" si="6"/>
        <v>广州期货仓LCW502PS0120B0</v>
      </c>
      <c r="B98" t="str">
        <f t="shared" si="7"/>
        <v>广州期货仓L</v>
      </c>
      <c r="C98" t="s">
        <v>28</v>
      </c>
      <c r="D98" t="s">
        <v>124</v>
      </c>
      <c r="E98"/>
      <c r="F98">
        <f t="shared" si="9"/>
        <v>0</v>
      </c>
    </row>
    <row r="99" spans="1:6">
      <c r="A99" t="str">
        <f t="shared" si="6"/>
        <v>南浦正品仓XXLCW502PS0120B0</v>
      </c>
      <c r="B99" t="str">
        <f t="shared" si="7"/>
        <v>南浦正品仓XXL</v>
      </c>
      <c r="C99" t="s">
        <v>28</v>
      </c>
      <c r="D99" t="s">
        <v>125</v>
      </c>
      <c r="F99">
        <f t="shared" si="9"/>
        <v>0</v>
      </c>
    </row>
    <row r="100" spans="1:6">
      <c r="A100" t="str">
        <f t="shared" si="6"/>
        <v>南浦正品仓XLCW502PS0120B0</v>
      </c>
      <c r="B100" t="str">
        <f t="shared" si="7"/>
        <v>南浦正品仓XL</v>
      </c>
      <c r="C100" t="s">
        <v>28</v>
      </c>
      <c r="D100" t="s">
        <v>126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南浦正品仓LCW502PS0120B0</v>
      </c>
      <c r="B101" t="str">
        <f t="shared" ref="B101:B123" si="11">RIGHT(D101,LEN(D101)-FIND(":",D101,1))</f>
        <v>南浦正品仓L</v>
      </c>
      <c r="C101" t="s">
        <v>28</v>
      </c>
      <c r="D101" t="s">
        <v>127</v>
      </c>
      <c r="E101">
        <v>0</v>
      </c>
      <c r="F101">
        <f t="shared" si="9"/>
        <v>0</v>
      </c>
    </row>
    <row r="102" spans="1:6">
      <c r="A102" t="str">
        <f t="shared" si="10"/>
        <v>南浦正品仓MCW502PS0120B0</v>
      </c>
      <c r="B102" t="str">
        <f t="shared" si="11"/>
        <v>南浦正品仓M</v>
      </c>
      <c r="C102" t="s">
        <v>28</v>
      </c>
      <c r="D102" t="s">
        <v>128</v>
      </c>
      <c r="E102">
        <v>0</v>
      </c>
      <c r="F102">
        <f t="shared" si="9"/>
        <v>0</v>
      </c>
    </row>
    <row r="103" spans="1:6">
      <c r="A103" t="str">
        <f t="shared" si="10"/>
        <v>南浦正品仓SCW502PS0120B0</v>
      </c>
      <c r="B103" t="str">
        <f t="shared" si="11"/>
        <v>南浦正品仓S</v>
      </c>
      <c r="C103" t="s">
        <v>28</v>
      </c>
      <c r="D103" t="s">
        <v>129</v>
      </c>
      <c r="E103">
        <v>0</v>
      </c>
      <c r="F103">
        <f t="shared" si="9"/>
        <v>0</v>
      </c>
    </row>
    <row r="104" spans="1:6">
      <c r="A104" t="str">
        <f t="shared" si="10"/>
        <v>南浦正品仓XSCW502PS0120B0</v>
      </c>
      <c r="B104" t="str">
        <f t="shared" si="11"/>
        <v>南浦正品仓XS</v>
      </c>
      <c r="C104" t="s">
        <v>28</v>
      </c>
      <c r="D104" t="s">
        <v>130</v>
      </c>
      <c r="E104">
        <v>0</v>
      </c>
      <c r="F104">
        <f t="shared" si="9"/>
        <v>0</v>
      </c>
    </row>
    <row r="105" spans="1:6">
      <c r="A105" t="str">
        <f t="shared" si="10"/>
        <v>大货样衣仓XXLCW502PS0120B0</v>
      </c>
      <c r="B105" t="str">
        <f t="shared" si="11"/>
        <v>大货样衣仓XXL</v>
      </c>
      <c r="C105" t="s">
        <v>28</v>
      </c>
      <c r="D105" t="s">
        <v>131</v>
      </c>
      <c r="F105">
        <f t="shared" si="9"/>
        <v>0</v>
      </c>
    </row>
    <row r="106" spans="1:6">
      <c r="A106" t="str">
        <f t="shared" si="10"/>
        <v>大货样衣仓MCW502PS0120B0</v>
      </c>
      <c r="B106" t="str">
        <f t="shared" si="11"/>
        <v>大货样衣仓M</v>
      </c>
      <c r="C106" t="s">
        <v>28</v>
      </c>
      <c r="D106" t="s">
        <v>132</v>
      </c>
      <c r="F106">
        <f t="shared" si="9"/>
        <v>0</v>
      </c>
    </row>
    <row r="107" spans="1:6">
      <c r="A107" t="str">
        <f t="shared" si="10"/>
        <v>大货样衣仓XLCW502PS0120B0</v>
      </c>
      <c r="B107" t="str">
        <f t="shared" si="11"/>
        <v>大货样衣仓XL</v>
      </c>
      <c r="C107" t="s">
        <v>28</v>
      </c>
      <c r="D107" t="s">
        <v>133</v>
      </c>
      <c r="F107">
        <f t="shared" si="9"/>
        <v>0</v>
      </c>
    </row>
    <row r="108" spans="1:6">
      <c r="A108" t="str">
        <f t="shared" si="10"/>
        <v>大货样衣仓LCW502PS0120B0</v>
      </c>
      <c r="B108" t="str">
        <f t="shared" si="11"/>
        <v>大货样衣仓L</v>
      </c>
      <c r="C108" t="s">
        <v>28</v>
      </c>
      <c r="D108" t="s">
        <v>134</v>
      </c>
      <c r="F108">
        <f t="shared" si="9"/>
        <v>0</v>
      </c>
    </row>
    <row r="109" spans="1:6">
      <c r="A109" t="str">
        <f t="shared" si="10"/>
        <v>大货样衣仓SCW502PS0120B0</v>
      </c>
      <c r="B109" t="str">
        <f t="shared" si="11"/>
        <v>大货样衣仓S</v>
      </c>
      <c r="C109" t="s">
        <v>28</v>
      </c>
      <c r="D109" t="s">
        <v>135</v>
      </c>
      <c r="F109">
        <f t="shared" si="9"/>
        <v>0</v>
      </c>
    </row>
    <row r="110" spans="1:6">
      <c r="A110" t="str">
        <f t="shared" si="10"/>
        <v>大货样衣仓XSCW502PS0120B0</v>
      </c>
      <c r="B110" t="str">
        <f t="shared" si="11"/>
        <v>大货样衣仓XS</v>
      </c>
      <c r="C110" t="s">
        <v>28</v>
      </c>
      <c r="D110" t="s">
        <v>136</v>
      </c>
      <c r="F110">
        <f t="shared" si="9"/>
        <v>0</v>
      </c>
    </row>
    <row r="111" spans="1:6">
      <c r="A111" t="str">
        <f t="shared" si="10"/>
        <v>南浦拍照样衣仓FCW502PS0120B0</v>
      </c>
      <c r="B111" t="str">
        <f t="shared" si="11"/>
        <v>南浦拍照样衣仓F</v>
      </c>
      <c r="C111" t="s">
        <v>28</v>
      </c>
      <c r="D111" t="s">
        <v>137</v>
      </c>
      <c r="F111">
        <f t="shared" si="9"/>
        <v>0</v>
      </c>
    </row>
    <row r="112" spans="1:6">
      <c r="A112" t="str">
        <f t="shared" si="10"/>
        <v>南浦拍照样衣仓XXLCW502PS0120B0</v>
      </c>
      <c r="B112" t="str">
        <f t="shared" si="11"/>
        <v>南浦拍照样衣仓XXL</v>
      </c>
      <c r="C112" t="s">
        <v>28</v>
      </c>
      <c r="D112" t="s">
        <v>138</v>
      </c>
      <c r="F112">
        <f t="shared" si="9"/>
        <v>0</v>
      </c>
    </row>
    <row r="113" spans="1:6">
      <c r="A113" t="str">
        <f t="shared" si="10"/>
        <v>南浦拍照样衣仓XLCW502PS0120B0</v>
      </c>
      <c r="B113" t="str">
        <f t="shared" si="11"/>
        <v>南浦拍照样衣仓XL</v>
      </c>
      <c r="C113" t="s">
        <v>28</v>
      </c>
      <c r="D113" t="s">
        <v>139</v>
      </c>
      <c r="F113">
        <f t="shared" si="9"/>
        <v>0</v>
      </c>
    </row>
    <row r="114" spans="1:6">
      <c r="A114" t="str">
        <f t="shared" si="10"/>
        <v>香港仓XSCW502PS0120B0</v>
      </c>
      <c r="B114" t="str">
        <f t="shared" si="11"/>
        <v>香港仓XS</v>
      </c>
      <c r="C114" t="s">
        <v>28</v>
      </c>
      <c r="D114" t="s">
        <v>140</v>
      </c>
      <c r="F114">
        <f t="shared" si="9"/>
        <v>0</v>
      </c>
    </row>
    <row r="115" spans="1:6">
      <c r="A115" t="str">
        <f t="shared" si="10"/>
        <v>南浦拍照样衣仓LCW502PS0120B0</v>
      </c>
      <c r="B115" t="str">
        <f t="shared" si="11"/>
        <v>南浦拍照样衣仓L</v>
      </c>
      <c r="C115" t="s">
        <v>28</v>
      </c>
      <c r="D115" t="s">
        <v>141</v>
      </c>
      <c r="F115">
        <f t="shared" si="9"/>
        <v>0</v>
      </c>
    </row>
    <row r="116" spans="1:6">
      <c r="A116" t="str">
        <f t="shared" si="10"/>
        <v>大货样衣仓FCW502PS0120B0</v>
      </c>
      <c r="B116" t="str">
        <f t="shared" si="11"/>
        <v>大货样衣仓F</v>
      </c>
      <c r="C116" t="s">
        <v>28</v>
      </c>
      <c r="D116" t="s">
        <v>142</v>
      </c>
      <c r="F116">
        <f t="shared" si="9"/>
        <v>0</v>
      </c>
    </row>
    <row r="117" spans="1:6">
      <c r="A117" t="str">
        <f t="shared" si="10"/>
        <v>香港仓LCW502PS0120B0</v>
      </c>
      <c r="B117" t="str">
        <f t="shared" si="11"/>
        <v>香港仓L</v>
      </c>
      <c r="C117" t="s">
        <v>28</v>
      </c>
      <c r="D117" t="s">
        <v>143</v>
      </c>
      <c r="E117"/>
      <c r="F117">
        <f t="shared" si="9"/>
        <v>0</v>
      </c>
    </row>
    <row r="118" spans="1:6">
      <c r="A118" t="str">
        <f t="shared" si="10"/>
        <v>香港仓MCW502PS0120B0</v>
      </c>
      <c r="B118" t="str">
        <f t="shared" si="11"/>
        <v>香港仓M</v>
      </c>
      <c r="C118" t="s">
        <v>28</v>
      </c>
      <c r="D118" t="s">
        <v>144</v>
      </c>
      <c r="F118">
        <f t="shared" si="9"/>
        <v>0</v>
      </c>
    </row>
    <row r="119" spans="1:6">
      <c r="A119" t="str">
        <f t="shared" si="10"/>
        <v>香港仓FCW502PS0120B0</v>
      </c>
      <c r="B119" t="str">
        <f t="shared" si="11"/>
        <v>香港仓F</v>
      </c>
      <c r="C119" t="s">
        <v>28</v>
      </c>
      <c r="D119" t="s">
        <v>145</v>
      </c>
      <c r="F119">
        <f t="shared" si="9"/>
        <v>0</v>
      </c>
    </row>
    <row r="120" spans="1:6">
      <c r="A120" t="str">
        <f t="shared" si="10"/>
        <v>香港仓XXLCW502PS0120B0</v>
      </c>
      <c r="B120" t="str">
        <f t="shared" si="11"/>
        <v>香港仓XXL</v>
      </c>
      <c r="C120" t="s">
        <v>28</v>
      </c>
      <c r="D120" t="s">
        <v>146</v>
      </c>
      <c r="F120">
        <f t="shared" si="9"/>
        <v>0</v>
      </c>
    </row>
    <row r="121" spans="1:6">
      <c r="A121" t="str">
        <f t="shared" si="10"/>
        <v>香港仓SCW502PS0120B0</v>
      </c>
      <c r="B121" t="str">
        <f t="shared" si="11"/>
        <v>香港仓S</v>
      </c>
      <c r="C121" t="s">
        <v>28</v>
      </c>
      <c r="D121" t="s">
        <v>147</v>
      </c>
      <c r="E121"/>
      <c r="F121">
        <f t="shared" si="9"/>
        <v>0</v>
      </c>
    </row>
    <row r="122" spans="1:6">
      <c r="A122" t="str">
        <f t="shared" si="10"/>
        <v>香港仓XLCW502PS0120B0</v>
      </c>
      <c r="B122" t="str">
        <f t="shared" si="11"/>
        <v>香港仓XL</v>
      </c>
      <c r="C122" t="s">
        <v>28</v>
      </c>
      <c r="D122" t="s">
        <v>148</v>
      </c>
      <c r="E122"/>
      <c r="F122">
        <f t="shared" si="9"/>
        <v>0</v>
      </c>
    </row>
    <row r="123" spans="1:6">
      <c r="A123" t="str">
        <f t="shared" si="10"/>
        <v>武汉仓XSCW502PS0120B0</v>
      </c>
      <c r="B123" t="str">
        <f t="shared" si="11"/>
        <v>武汉仓XS</v>
      </c>
      <c r="C123" t="s">
        <v>28</v>
      </c>
      <c r="D123" t="s">
        <v>149</v>
      </c>
      <c r="E123"/>
      <c r="F123">
        <f t="shared" si="9"/>
        <v>0</v>
      </c>
    </row>
    <row r="124" spans="1:6">
      <c r="A124" t="str">
        <f t="shared" ref="A124:A155" si="12">B124&amp;C124</f>
        <v>武汉仓SCW502PS0120B0</v>
      </c>
      <c r="B124" t="str">
        <f t="shared" ref="B124:B155" si="13">RIGHT(D124,LEN(D124)-FIND(":",D124,1))</f>
        <v>武汉仓S</v>
      </c>
      <c r="C124" t="s">
        <v>28</v>
      </c>
      <c r="D124" t="s">
        <v>150</v>
      </c>
      <c r="E124"/>
      <c r="F124">
        <f t="shared" ref="F124:F155" si="14">E124</f>
        <v>0</v>
      </c>
    </row>
    <row r="125" spans="1:6">
      <c r="A125" t="str">
        <f t="shared" si="12"/>
        <v>武汉仓FCW502PS0120B0</v>
      </c>
      <c r="B125" t="str">
        <f t="shared" si="13"/>
        <v>武汉仓F</v>
      </c>
      <c r="C125" t="s">
        <v>28</v>
      </c>
      <c r="D125" t="s">
        <v>151</v>
      </c>
      <c r="F125">
        <f t="shared" si="14"/>
        <v>0</v>
      </c>
    </row>
    <row r="126" spans="1:6">
      <c r="A126" t="str">
        <f t="shared" si="12"/>
        <v>武汉仓XXLCW502PS0120B0</v>
      </c>
      <c r="B126" t="str">
        <f t="shared" si="13"/>
        <v>武汉仓XXL</v>
      </c>
      <c r="C126" t="s">
        <v>28</v>
      </c>
      <c r="D126" t="s">
        <v>152</v>
      </c>
      <c r="E126"/>
      <c r="F126">
        <f t="shared" si="14"/>
        <v>0</v>
      </c>
    </row>
    <row r="127" spans="1:6">
      <c r="A127" t="str">
        <f t="shared" si="12"/>
        <v>武汉仓XLCW502PS0120B0</v>
      </c>
      <c r="B127" t="str">
        <f t="shared" si="13"/>
        <v>武汉仓XL</v>
      </c>
      <c r="C127" t="s">
        <v>28</v>
      </c>
      <c r="D127" t="s">
        <v>153</v>
      </c>
      <c r="E127"/>
      <c r="F127">
        <f t="shared" si="14"/>
        <v>0</v>
      </c>
    </row>
    <row r="128" spans="1:6">
      <c r="A128" t="str">
        <f t="shared" si="12"/>
        <v>武汉仓LCW502PS0120B0</v>
      </c>
      <c r="B128" t="str">
        <f t="shared" si="13"/>
        <v>武汉仓L</v>
      </c>
      <c r="C128" t="s">
        <v>28</v>
      </c>
      <c r="D128" t="s">
        <v>154</v>
      </c>
      <c r="E128"/>
      <c r="F128">
        <f t="shared" si="14"/>
        <v>0</v>
      </c>
    </row>
    <row r="129" spans="1:6">
      <c r="A129" t="str">
        <f t="shared" si="12"/>
        <v>武汉仓MCW502PS0120B0</v>
      </c>
      <c r="B129" t="str">
        <f t="shared" si="13"/>
        <v>武汉仓M</v>
      </c>
      <c r="C129" t="s">
        <v>28</v>
      </c>
      <c r="D129" t="s">
        <v>155</v>
      </c>
      <c r="E129"/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156</v>
      </c>
      <c r="B1" s="3" t="s">
        <v>157</v>
      </c>
      <c r="C1" s="3" t="s">
        <v>158</v>
      </c>
      <c r="D1" s="3" t="s">
        <v>159</v>
      </c>
      <c r="E1" s="3" t="s">
        <v>160</v>
      </c>
      <c r="F1" s="3" t="s">
        <v>50</v>
      </c>
      <c r="G1" s="3" t="s">
        <v>26</v>
      </c>
      <c r="H1" s="3" t="s">
        <v>161</v>
      </c>
      <c r="I1" s="3" t="s">
        <v>162</v>
      </c>
      <c r="J1" s="3" t="s">
        <v>162</v>
      </c>
      <c r="K1" s="3" t="s">
        <v>163</v>
      </c>
      <c r="L1" s="3" t="s">
        <v>164</v>
      </c>
      <c r="M1" s="3" t="s">
        <v>165</v>
      </c>
      <c r="N1" s="3" t="s">
        <v>166</v>
      </c>
      <c r="O1" s="3" t="s">
        <v>167</v>
      </c>
      <c r="P1" s="4" t="s">
        <v>86</v>
      </c>
      <c r="Q1" s="3" t="s">
        <v>83</v>
      </c>
      <c r="R1" s="3" t="s">
        <v>80</v>
      </c>
      <c r="S1" s="3" t="s">
        <v>74</v>
      </c>
      <c r="T1" s="3" t="s">
        <v>29</v>
      </c>
      <c r="U1" s="3" t="s">
        <v>168</v>
      </c>
      <c r="V1" s="3" t="s">
        <v>169</v>
      </c>
      <c r="W1" s="8" t="s">
        <v>170</v>
      </c>
      <c r="X1" s="3" t="s">
        <v>51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171</v>
      </c>
      <c r="AG1" s="3" t="s">
        <v>51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</v>
      </c>
      <c r="AP1" s="3" t="s">
        <v>51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172</v>
      </c>
      <c r="AY1" s="3" t="s">
        <v>51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69</v>
      </c>
      <c r="BH1" s="3" t="s">
        <v>51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173</v>
      </c>
      <c r="BQ1" s="3" t="s">
        <v>51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174</v>
      </c>
    </row>
    <row r="2" s="2" customFormat="1" ht="46" customHeight="1" spans="1:78">
      <c r="A2" s="9" t="s">
        <v>156</v>
      </c>
      <c r="B2" s="10" t="s">
        <v>157</v>
      </c>
      <c r="C2" s="10" t="s">
        <v>158</v>
      </c>
      <c r="D2" s="10" t="s">
        <v>159</v>
      </c>
      <c r="E2" s="10" t="s">
        <v>160</v>
      </c>
      <c r="F2" s="10" t="s">
        <v>50</v>
      </c>
      <c r="G2" s="10" t="s">
        <v>26</v>
      </c>
      <c r="H2" s="10" t="s">
        <v>161</v>
      </c>
      <c r="I2" s="10" t="s">
        <v>162</v>
      </c>
      <c r="J2" s="10" t="s">
        <v>162</v>
      </c>
      <c r="K2" s="10" t="s">
        <v>163</v>
      </c>
      <c r="L2" s="10" t="s">
        <v>164</v>
      </c>
      <c r="M2" s="10" t="s">
        <v>165</v>
      </c>
      <c r="N2" s="10" t="s">
        <v>166</v>
      </c>
      <c r="O2" s="10" t="s">
        <v>167</v>
      </c>
      <c r="P2" s="14" t="s">
        <v>86</v>
      </c>
      <c r="Q2" s="14" t="s">
        <v>83</v>
      </c>
      <c r="R2" s="14" t="s">
        <v>80</v>
      </c>
      <c r="S2" s="14" t="s">
        <v>74</v>
      </c>
      <c r="T2" s="14" t="s">
        <v>29</v>
      </c>
      <c r="U2" s="14" t="s">
        <v>168</v>
      </c>
      <c r="V2" s="14" t="s">
        <v>169</v>
      </c>
      <c r="W2" s="14" t="s">
        <v>170</v>
      </c>
      <c r="X2" s="14" t="s">
        <v>51</v>
      </c>
      <c r="Y2" s="19" t="s">
        <v>86</v>
      </c>
      <c r="Z2" s="19" t="s">
        <v>83</v>
      </c>
      <c r="AA2" s="19" t="s">
        <v>80</v>
      </c>
      <c r="AB2" s="19" t="s">
        <v>74</v>
      </c>
      <c r="AC2" s="19" t="s">
        <v>29</v>
      </c>
      <c r="AD2" s="19" t="s">
        <v>168</v>
      </c>
      <c r="AE2" s="19" t="s">
        <v>169</v>
      </c>
      <c r="AF2" s="19" t="s">
        <v>175</v>
      </c>
      <c r="AG2" s="19" t="s">
        <v>51</v>
      </c>
      <c r="AH2" s="19" t="s">
        <v>86</v>
      </c>
      <c r="AI2" s="19" t="s">
        <v>83</v>
      </c>
      <c r="AJ2" s="19" t="s">
        <v>80</v>
      </c>
      <c r="AK2" s="19" t="s">
        <v>74</v>
      </c>
      <c r="AL2" s="19" t="s">
        <v>29</v>
      </c>
      <c r="AM2" s="19" t="s">
        <v>168</v>
      </c>
      <c r="AN2" s="19" t="s">
        <v>169</v>
      </c>
      <c r="AO2" s="21" t="s">
        <v>16</v>
      </c>
      <c r="AP2" s="19" t="s">
        <v>51</v>
      </c>
      <c r="AQ2" s="22" t="s">
        <v>86</v>
      </c>
      <c r="AR2" s="22" t="s">
        <v>83</v>
      </c>
      <c r="AS2" s="22" t="s">
        <v>80</v>
      </c>
      <c r="AT2" s="22" t="s">
        <v>74</v>
      </c>
      <c r="AU2" s="22" t="s">
        <v>29</v>
      </c>
      <c r="AV2" s="22" t="s">
        <v>168</v>
      </c>
      <c r="AW2" s="22" t="s">
        <v>169</v>
      </c>
      <c r="AX2" s="22" t="s">
        <v>176</v>
      </c>
      <c r="AY2" s="22" t="s">
        <v>51</v>
      </c>
      <c r="AZ2" s="24" t="s">
        <v>86</v>
      </c>
      <c r="BA2" s="24" t="s">
        <v>83</v>
      </c>
      <c r="BB2" s="24" t="s">
        <v>80</v>
      </c>
      <c r="BC2" s="24" t="s">
        <v>74</v>
      </c>
      <c r="BD2" s="24" t="s">
        <v>29</v>
      </c>
      <c r="BE2" s="24" t="s">
        <v>168</v>
      </c>
      <c r="BF2" s="24" t="s">
        <v>169</v>
      </c>
      <c r="BG2" s="24" t="s">
        <v>69</v>
      </c>
      <c r="BH2" s="24" t="s">
        <v>51</v>
      </c>
      <c r="BI2" s="28" t="s">
        <v>86</v>
      </c>
      <c r="BJ2" s="28" t="s">
        <v>83</v>
      </c>
      <c r="BK2" s="28" t="s">
        <v>80</v>
      </c>
      <c r="BL2" s="28" t="s">
        <v>74</v>
      </c>
      <c r="BM2" s="28" t="s">
        <v>29</v>
      </c>
      <c r="BN2" s="28" t="s">
        <v>168</v>
      </c>
      <c r="BO2" s="28" t="s">
        <v>169</v>
      </c>
      <c r="BP2" s="28" t="s">
        <v>173</v>
      </c>
      <c r="BQ2" s="28" t="s">
        <v>51</v>
      </c>
      <c r="BR2" s="31" t="s">
        <v>86</v>
      </c>
      <c r="BS2" s="31" t="s">
        <v>83</v>
      </c>
      <c r="BT2" s="31" t="s">
        <v>80</v>
      </c>
      <c r="BU2" s="31" t="s">
        <v>74</v>
      </c>
      <c r="BV2" s="31" t="s">
        <v>29</v>
      </c>
      <c r="BW2" s="31" t="s">
        <v>168</v>
      </c>
      <c r="BX2" s="31" t="s">
        <v>169</v>
      </c>
      <c r="BY2" s="31" t="s">
        <v>174</v>
      </c>
      <c r="BZ2" s="31" t="s">
        <v>51</v>
      </c>
    </row>
    <row r="3" ht="29" customHeight="1" spans="1:77">
      <c r="A3" s="11">
        <v>45399</v>
      </c>
      <c r="B3" s="12"/>
      <c r="C3" s="12"/>
      <c r="D3" s="12" t="str">
        <f>_xlfn.DISPIMG("ID_B7AEB9DB9B1249DA83AD1EA67ACDDAE0",1)</f>
        <v>=DISPIMG("ID_B7AEB9DB9B1249DA83AD1EA67ACDDAE0",1)</v>
      </c>
      <c r="E3" s="12"/>
      <c r="F3" s="12"/>
      <c r="G3" s="13" t="s">
        <v>28</v>
      </c>
      <c r="H3" s="12" t="s">
        <v>177</v>
      </c>
      <c r="I3" s="12" t="s">
        <v>178</v>
      </c>
      <c r="J3" s="12" t="s">
        <v>179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/>
      <c r="R3" s="12"/>
      <c r="S3" s="12"/>
      <c r="T3" s="12">
        <v>3</v>
      </c>
      <c r="U3" s="12"/>
      <c r="V3" s="12"/>
      <c r="W3" s="18">
        <v>3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>
        <v>3</v>
      </c>
      <c r="AM3" s="12"/>
      <c r="AN3" s="12"/>
      <c r="AO3" s="18">
        <v>3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69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5"/>
      <c r="O4" s="16"/>
      <c r="P4" s="17"/>
      <c r="Q4" s="12"/>
      <c r="R4" s="12"/>
      <c r="S4" s="12"/>
      <c r="T4" s="12"/>
      <c r="U4" s="12"/>
      <c r="V4" s="12"/>
      <c r="W4" s="18"/>
      <c r="X4" s="15"/>
      <c r="Y4" s="17"/>
      <c r="Z4" s="12"/>
      <c r="AA4" s="12"/>
      <c r="AB4" s="12"/>
      <c r="AC4" s="12"/>
      <c r="AD4" s="12"/>
      <c r="AE4" s="12"/>
      <c r="AF4" s="18"/>
      <c r="AG4" s="15"/>
      <c r="AH4" s="17"/>
      <c r="AI4" s="12"/>
      <c r="AJ4" s="12"/>
      <c r="AK4" s="12"/>
      <c r="AL4" s="12"/>
      <c r="AM4" s="12"/>
      <c r="AN4" s="12"/>
      <c r="AO4" s="18"/>
      <c r="AP4" s="23"/>
      <c r="AQ4" s="17"/>
      <c r="AR4" s="12"/>
      <c r="AS4" s="12"/>
      <c r="AT4" s="12"/>
      <c r="AU4" s="12"/>
      <c r="AV4" s="12"/>
      <c r="AW4" s="12"/>
      <c r="AX4" s="18"/>
      <c r="AY4" s="25"/>
      <c r="AZ4" s="26"/>
      <c r="BA4" s="27"/>
      <c r="BB4" s="27"/>
      <c r="BC4" s="27"/>
      <c r="BD4" s="27"/>
      <c r="BE4" s="27"/>
      <c r="BF4" s="27"/>
      <c r="BG4" s="29"/>
      <c r="BH4" s="30"/>
      <c r="BI4" s="26"/>
      <c r="BJ4" s="27"/>
      <c r="BK4" s="27"/>
      <c r="BL4" s="27"/>
      <c r="BM4" s="27"/>
      <c r="BN4" s="27"/>
      <c r="BO4" s="27"/>
      <c r="BP4" s="29"/>
      <c r="BQ4" s="30"/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180</v>
      </c>
    </row>
    <row r="17" spans="1:1">
      <c r="A17" s="1" t="s">
        <v>181</v>
      </c>
    </row>
    <row r="18" spans="1:1">
      <c r="A18" s="1" t="s">
        <v>182</v>
      </c>
    </row>
    <row r="19" spans="1:1">
      <c r="A19" s="1" t="s">
        <v>183</v>
      </c>
    </row>
    <row r="32" spans="1:1">
      <c r="A32" s="1" t="s">
        <v>184</v>
      </c>
    </row>
    <row r="53" spans="1:1">
      <c r="A53" s="1" t="s">
        <v>185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2024-04-17T03:25:36Z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