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装箱指令单批量导入!$A$1:$O$40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833" name="ID_B84BA834E31243C097947621DFADB3F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67896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<sst xmlns="http://schemas.openxmlformats.org/spreadsheetml/2006/main" count="715" uniqueCount="158">
  <si>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</si>
  <si>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</si>
  <si>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</si>
  <si>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</si>
  <si>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</si>
  <si>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</si>
  <si>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</si>
  <si>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</si>
  <si>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</si>
  <si>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</si>
  <si>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</si>
  <si>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</si>
  <si>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</si>
  <si>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</si>
  <si>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</si>
  <si>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RY20240411016</t>
  </si>
  <si>
    <t>香港仓</t>
  </si>
  <si>
    <t>C104S-0104-B3WH</t>
  </si>
  <si>
    <t>C104S-0104-B3WHL</t>
  </si>
  <si>
    <t>正品</t>
  </si>
  <si>
    <t>2024-04-11</t>
  </si>
  <si>
    <t>香港</t>
  </si>
  <si>
    <t>C104S-0104-B3WHM</t>
  </si>
  <si>
    <t>C104S-0104-B3WHS</t>
  </si>
  <si>
    <t>C104S-0104-B3WHXL</t>
  </si>
  <si>
    <t>C104S-0104-B3WHXS</t>
  </si>
  <si>
    <t>南浦正品仓</t>
  </si>
  <si>
    <t>广州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</si>
  <si>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</si>
  <si>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</si>
  <si>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</si>
  <si>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</si>
  <si>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</si>
  <si>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</si>
  <si>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</si>
  <si>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</si>
  <si>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</si>
  <si>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</si>
  <si>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</si>
  <si>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</si>
  <si>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</si>
  <si>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</si>
  <si>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</si>
  <si>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</si>
  <si>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</si>
  <si>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</si>
  <si>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</si>
  <si>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</si>
  <si>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</si>
  <si>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</si>
  <si>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</si>
  <si>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</si>
  <si>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</si>
  <si>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</si>
  <si>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</si>
  <si>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</si>
  <si>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</si>
  <si>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</si>
  <si>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</si>
  <si>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</si>
  <si>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</si>
  <si>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</si>
  <si>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</si>
  <si>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</si>
  <si>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</si>
  <si>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</si>
  <si>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</si>
  <si>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</si>
  <si>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</si>
  <si>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</si>
  <si>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圣迪</t>
  </si>
  <si>
    <t>400050</t>
  </si>
  <si>
    <t>238</t>
  </si>
  <si>
    <t>5236</t>
  </si>
  <si>
    <t>全时段</t>
  </si>
  <si>
    <t>MO20240320012</t>
  </si>
  <si>
    <t>CHESTER CHARLES</t>
  </si>
  <si>
    <t>翻单2</t>
  </si>
  <si>
    <t>本白</t>
  </si>
  <si>
    <t>张春菊</t>
  </si>
  <si>
    <t>8330</t>
  </si>
  <si>
    <t>8092</t>
  </si>
  <si>
    <t>1428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</si>
  <si>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</si>
  <si>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</si>
  <si>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</si>
  <si>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</si>
  <si>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</si>
  <si>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</si>
  <si>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</si>
  <si>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</si>
  <si>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</si>
  <si>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</si>
  <si>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</si>
  <si>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</si>
  <si>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</si>
  <si>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</si>
  <si>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</si>
  <si>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</si>
  <si>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</si>
  <si>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</si>
  <si>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</si>
  <si>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</si>
  <si>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</si>
  <si>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</si>
  <si>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</si>
  <si>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</si>
  <si>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</si>
  <si>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</si>
  <si>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</si>
  <si>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</si>
  <si>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</si>
  <si>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</si>
  <si>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</si>
  <si>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</si>
  <si>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</si>
  <si>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</si>
  <si>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</si>
  <si>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</si>
  <si>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</si>
  <si>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</si>
  <si>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</si>
  <si>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</si>
  <si>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</si>
  <si>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</si>
  <si>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</si>
  <si>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</si>
  <si>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</si>
  <si>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</si>
  <si>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</si>
  <si>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</si>
  <si>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</si>
  <si>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</si>
  <si>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</si>
  <si>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</si>
  <si>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</si>
  <si>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</si>
  <si>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</si>
  <si>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</si>
  <si>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</si>
  <si>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</si>
  <si>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</si>
  <si>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</si>
  <si>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</si>
  <si>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</si>
  <si>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</si>
  <si>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大货样衣仓</t>
  </si>
  <si>
    <t>武汉</t>
  </si>
  <si>
    <t>WOMEN</t>
  </si>
  <si>
    <t>KNITWEAR</t>
  </si>
  <si>
    <t>毛织</t>
  </si>
  <si>
    <t>分批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</si>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</sst>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3.6181597222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B84BA834E31243C097947621DFADB3F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4">
        <s v="货号"/>
        <s v="C104S-0104-B3WH"/>
        <m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1"/>
        <m/>
      </sharedItems>
    </cacheField>
    <cacheField name="S" numFmtId="0">
      <sharedItems containsBlank="1" containsNumber="1" containsInteger="1" containsMixedTypes="1" count="3">
        <s v="S"/>
        <n v="34"/>
        <m/>
      </sharedItems>
    </cacheField>
    <cacheField name="M" numFmtId="0">
      <sharedItems containsBlank="1" containsNumber="1" containsInteger="1" containsMixedTypes="1" count="3">
        <s v="M"/>
        <n v="35"/>
        <m/>
      </sharedItems>
    </cacheField>
    <cacheField name="L" numFmtId="0">
      <sharedItems containsBlank="1" containsNumber="1" containsInteger="1" containsMixedTypes="1" count="3">
        <s v="L"/>
        <n v="22"/>
        <m/>
      </sharedItems>
    </cacheField>
    <cacheField name="XL" numFmtId="0">
      <sharedItems containsBlank="1" containsNumber="1" containsInteger="1" containsMixedTypes="1" count="3">
        <s v="XL"/>
        <n v="6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8"/>
        <m/>
      </sharedItems>
    </cacheField>
    <cacheField name="备注" numFmtId="0">
      <sharedItems containsBlank="1" count="3">
        <s v="备注"/>
        <s v="分批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15"/>
        <m/>
      </sharedItems>
    </cacheField>
    <cacheField name="广州期货仓M" numFmtId="0">
      <sharedItems containsBlank="1" containsNumber="1" containsInteger="1" containsMixedTypes="1" count="3">
        <s v="M"/>
        <n v="10"/>
        <m/>
      </sharedItems>
    </cacheField>
    <cacheField name="广州期货仓L" numFmtId="0">
      <sharedItems containsBlank="1" containsNumber="1" containsInteger="1" containsMixedTypes="1" count="3">
        <s v="L"/>
        <n v="5"/>
        <m/>
      </sharedItems>
    </cacheField>
    <cacheField name="广州期货仓XL" numFmtId="0">
      <sharedItems containsBlank="1" containsNumber="1" containsInteger="1" containsMixedTypes="1" count="3">
        <s v="XL"/>
        <n v="2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3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"/>
        <m/>
      </sharedItems>
    </cacheField>
    <cacheField name="香港仓S" numFmtId="0">
      <sharedItems containsBlank="1" containsNumber="1" containsInteger="1" containsMixedTypes="1" count="3">
        <s v="S"/>
        <n v="16"/>
        <m/>
      </sharedItems>
    </cacheField>
    <cacheField name="香港仓M" numFmtId="0">
      <sharedItems containsBlank="1" containsNumber="1" containsInteger="1" containsMixedTypes="1" count="3">
        <s v="M"/>
        <n v="22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ntainsNumber="1" containsInteger="1" containsMixedTypes="1" count="3">
        <s v="XL"/>
        <n v="3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57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2"/>
    <x v="2"/>
    <x v="2"/>
    <x v="2"/>
    <x v="2"/>
    <x v="1"/>
    <x v="1"/>
    <x v="2"/>
    <x v="2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5">
        <item x="2"/>
        <item x="0"/>
        <item m="1" x="72"/>
        <item x="1"/>
        <item m="1" x="73"/>
        <item m="1" x="74"/>
        <item m="1" x="76"/>
        <item m="1" x="83"/>
        <item m="1" x="77"/>
        <item m="1" x="78"/>
        <item m="1" x="79"/>
        <item m="1" x="80"/>
        <item m="1" x="81"/>
        <item m="1" x="82"/>
        <item m="1" x="75"/>
        <item m="1" x="70"/>
        <item m="1" x="71"/>
        <item m="1" x="68"/>
        <item m="1" x="69"/>
        <item m="1" x="67"/>
        <item m="1" x="62"/>
        <item m="1" x="63"/>
        <item m="1" x="64"/>
        <item m="1" x="65"/>
        <item m="1" x="66"/>
        <item m="1" x="19"/>
        <item m="1" x="60"/>
        <item m="1" x="34"/>
        <item m="1" x="61"/>
        <item m="1" x="59"/>
        <item m="1" x="39"/>
        <item m="1" x="53"/>
        <item m="1" x="54"/>
        <item m="1" x="55"/>
        <item m="1" x="56"/>
        <item m="1" x="57"/>
        <item m="1" x="58"/>
        <item m="1" x="47"/>
        <item m="1" x="48"/>
        <item m="1" x="44"/>
        <item m="1" x="49"/>
        <item m="1" x="50"/>
        <item m="1" x="51"/>
        <item m="1" x="52"/>
        <item m="1" x="41"/>
        <item m="1" x="42"/>
        <item m="1" x="43"/>
        <item m="1" x="45"/>
        <item m="1" x="46"/>
        <item m="1" x="35"/>
        <item m="1" x="36"/>
        <item m="1" x="37"/>
        <item m="1" x="38"/>
        <item m="1" x="40"/>
        <item m="1" x="33"/>
        <item m="1" x="31"/>
        <item m="1" x="32"/>
        <item m="1" x="28"/>
        <item m="1" x="27"/>
        <item m="1" x="29"/>
        <item m="1" x="30"/>
        <item m="1" x="26"/>
        <item m="1" x="23"/>
        <item m="1" x="24"/>
        <item m="1" x="25"/>
        <item m="1" x="6"/>
        <item m="1" x="9"/>
        <item m="1" x="21"/>
        <item m="1" x="22"/>
        <item m="1" x="14"/>
        <item m="1" x="15"/>
        <item m="1" x="16"/>
        <item m="1" x="17"/>
        <item m="1" x="18"/>
        <item m="1" x="20"/>
        <item m="1" x="13"/>
        <item m="1" x="12"/>
        <item m="1" x="10"/>
        <item m="1" x="11"/>
        <item m="1" x="5"/>
        <item m="1" x="7"/>
        <item m="1" x="8"/>
        <item m="1" x="3"/>
        <item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6" sqref="E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3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1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2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24</v>
      </c>
      <c r="E10">
        <v>1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5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28</v>
      </c>
      <c r="C12" t="s">
        <v>17</v>
      </c>
      <c r="D12" t="s">
        <v>22</v>
      </c>
      <c r="E12">
        <v>10</v>
      </c>
      <c r="F12" t="s">
        <v>19</v>
      </c>
      <c r="H12" t="s">
        <v>20</v>
      </c>
      <c r="I12" t="s">
        <v>27</v>
      </c>
    </row>
    <row r="13" spans="1:9">
      <c r="A13" t="s">
        <v>15</v>
      </c>
      <c r="B13" t="s">
        <v>28</v>
      </c>
      <c r="C13" t="s">
        <v>17</v>
      </c>
      <c r="D13" t="s">
        <v>23</v>
      </c>
      <c r="E13">
        <v>15</v>
      </c>
      <c r="F13" t="s">
        <v>19</v>
      </c>
      <c r="H13" t="s">
        <v>20</v>
      </c>
      <c r="I13" t="s">
        <v>27</v>
      </c>
    </row>
    <row r="14" spans="1:9">
      <c r="A14" t="s">
        <v>15</v>
      </c>
      <c r="B14" t="s">
        <v>28</v>
      </c>
      <c r="C14" t="s">
        <v>17</v>
      </c>
      <c r="D14" t="s">
        <v>24</v>
      </c>
      <c r="E14">
        <v>2</v>
      </c>
      <c r="F14" t="s">
        <v>19</v>
      </c>
      <c r="H14" t="s">
        <v>20</v>
      </c>
      <c r="I14" t="s">
        <v>27</v>
      </c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RY20240411016</v>
      </c>
      <c r="D4" t="s">
        <v>16</v>
      </c>
      <c r="E4" t="str">
        <f>_xlfn.XLOOKUP(F4,预约送货单!Z:Z,预约送货单!F:F)</f>
        <v>C104S-0104-B3WH</v>
      </c>
      <c r="F4" t="str">
        <f t="shared" si="0"/>
        <v>C104S-0104-B3WHL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RY20240411016</v>
      </c>
      <c r="D5" t="s">
        <v>16</v>
      </c>
      <c r="E5" t="str">
        <f>_xlfn.XLOOKUP(F5,预约送货单!Z:Z,预约送货单!F:F)</f>
        <v>C104S-0104-B3WH</v>
      </c>
      <c r="F5" t="str">
        <f t="shared" si="0"/>
        <v>C104S-0104-B3WHM</v>
      </c>
      <c r="G5">
        <f>VLOOKUP(D5&amp;B5&amp;A5,分仓ST!A:E,5,0)</f>
        <v>22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RY20240411016</v>
      </c>
      <c r="D6" t="s">
        <v>16</v>
      </c>
      <c r="E6" t="str">
        <f>_xlfn.XLOOKUP(F6,预约送货单!Z:Z,预约送货单!F:F)</f>
        <v>C104S-0104-B3WH</v>
      </c>
      <c r="F6" t="str">
        <f t="shared" si="0"/>
        <v>C104S-0104-B3WHS</v>
      </c>
      <c r="G6">
        <f>VLOOKUP(D6&amp;B6&amp;A6,分仓ST!A:E,5,0)</f>
        <v>16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香港</v>
      </c>
    </row>
    <row r="7" ht="19" customHeight="1" spans="1:11">
      <c r="A7" t="s">
        <v>17</v>
      </c>
      <c r="B7" s="4" t="s">
        <v>38</v>
      </c>
      <c r="C7" t="str">
        <f>_xlfn.XLOOKUP(E7,预约送货单!F:F,预约送货单!D:D)</f>
        <v>RY20240411016</v>
      </c>
      <c r="D7" t="s">
        <v>16</v>
      </c>
      <c r="E7" t="str">
        <f>_xlfn.XLOOKUP(F7,预约送货单!Z:Z,预约送货单!F:F)</f>
        <v>C104S-0104-B3WH</v>
      </c>
      <c r="F7" t="str">
        <f t="shared" si="0"/>
        <v>C104S-0104-B3WHXL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2024-04-11</v>
      </c>
      <c r="K7" t="str">
        <f t="shared" si="1"/>
        <v>香港</v>
      </c>
    </row>
    <row r="8" spans="1:11">
      <c r="A8" t="s">
        <v>17</v>
      </c>
      <c r="B8" s="4" t="s">
        <v>39</v>
      </c>
      <c r="C8" t="str">
        <f>_xlfn.XLOOKUP(E8,预约送货单!F:F,预约送货单!D:D)</f>
        <v>RY20240411016</v>
      </c>
      <c r="D8" t="s">
        <v>16</v>
      </c>
      <c r="E8" t="str">
        <f>_xlfn.XLOOKUP(F8,预约送货单!Z:Z,预约送货单!F:F)</f>
        <v>C104S-0104-B3WH</v>
      </c>
      <c r="F8" t="str">
        <f t="shared" si="0"/>
        <v>C104S-0104-B3WHXS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2024-04-11</v>
      </c>
      <c r="K8" t="str">
        <f t="shared" si="1"/>
        <v>香港</v>
      </c>
    </row>
    <row r="9" spans="1:11">
      <c r="A9" t="s">
        <v>17</v>
      </c>
      <c r="B9" s="4" t="s">
        <v>35</v>
      </c>
      <c r="C9" t="str">
        <f>_xlfn.XLOOKUP(E9,预约送货单!F:F,预约送货单!D:D)</f>
        <v>RY20240411016</v>
      </c>
      <c r="D9" t="s">
        <v>26</v>
      </c>
      <c r="E9" t="str">
        <f>_xlfn.XLOOKUP(F9,预约送货单!Z:Z,预约送货单!F:F)</f>
        <v>C104S-0104-B3WH</v>
      </c>
      <c r="F9" t="str">
        <f t="shared" si="0"/>
        <v>C104S-0104-B3WHL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2024-04-11</v>
      </c>
      <c r="K9" t="str">
        <f t="shared" si="1"/>
        <v>广州</v>
      </c>
    </row>
    <row r="10" spans="1:11">
      <c r="A10" t="s">
        <v>17</v>
      </c>
      <c r="B10" s="4" t="s">
        <v>36</v>
      </c>
      <c r="C10" t="str">
        <f>_xlfn.XLOOKUP(E10,预约送货单!F:F,预约送货单!D:D)</f>
        <v>RY20240411016</v>
      </c>
      <c r="D10" t="s">
        <v>26</v>
      </c>
      <c r="E10" t="str">
        <f>_xlfn.XLOOKUP(F10,预约送货单!Z:Z,预约送货单!F:F)</f>
        <v>C104S-0104-B3WH</v>
      </c>
      <c r="F10" t="str">
        <f t="shared" si="0"/>
        <v>C104S-0104-B3WHM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2024-04-11</v>
      </c>
      <c r="K10" t="str">
        <f t="shared" si="1"/>
        <v>广州</v>
      </c>
    </row>
    <row r="11" spans="1:11">
      <c r="A11" t="s">
        <v>17</v>
      </c>
      <c r="B11" s="4" t="s">
        <v>37</v>
      </c>
      <c r="C11" t="str">
        <f>_xlfn.XLOOKUP(E11,预约送货单!F:F,预约送货单!D:D)</f>
        <v>RY20240411016</v>
      </c>
      <c r="D11" t="s">
        <v>26</v>
      </c>
      <c r="E11" t="str">
        <f>_xlfn.XLOOKUP(F11,预约送货单!Z:Z,预约送货单!F:F)</f>
        <v>C104S-0104-B3WH</v>
      </c>
      <c r="F11" t="str">
        <f t="shared" si="0"/>
        <v>C104S-0104-B3WHS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2024-04-11</v>
      </c>
      <c r="K11" t="str">
        <f t="shared" si="1"/>
        <v>广州</v>
      </c>
    </row>
    <row r="12" spans="1:11">
      <c r="A12" t="s">
        <v>17</v>
      </c>
      <c r="B12" s="4" t="s">
        <v>38</v>
      </c>
      <c r="C12" t="str">
        <f>_xlfn.XLOOKUP(E12,预约送货单!F:F,预约送货单!D:D)</f>
        <v>RY20240411016</v>
      </c>
      <c r="D12" t="s">
        <v>26</v>
      </c>
      <c r="E12" t="str">
        <f>_xlfn.XLOOKUP(F12,预约送货单!Z:Z,预约送货单!F:F)</f>
        <v>C104S-0104-B3WH</v>
      </c>
      <c r="F12" t="str">
        <f t="shared" si="0"/>
        <v>C104S-0104-B3WHXL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2024-04-11</v>
      </c>
      <c r="K12" t="str">
        <f t="shared" si="1"/>
        <v>广州</v>
      </c>
    </row>
    <row r="13" hidden="1" spans="1:11">
      <c r="A13" t="s">
        <v>17</v>
      </c>
      <c r="B13" s="4" t="s">
        <v>39</v>
      </c>
      <c r="C13" t="str">
        <f>_xlfn.XLOOKUP(E13,预约送货单!F:F,预约送货单!D:D)</f>
        <v>RY20240411016</v>
      </c>
      <c r="D13" t="s">
        <v>26</v>
      </c>
      <c r="E13" t="str">
        <f>_xlfn.XLOOKUP(F13,预约送货单!Z:Z,预约送货单!F:F)</f>
        <v>C104S-0104-B3WH</v>
      </c>
      <c r="F13" t="str">
        <f t="shared" si="0"/>
        <v>C104S-0104-B3WHXS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2024-04-11</v>
      </c>
      <c r="K13" t="str">
        <f t="shared" si="1"/>
        <v>广州</v>
      </c>
    </row>
    <row r="14" spans="1:11">
      <c r="A14" t="s">
        <v>17</v>
      </c>
      <c r="B14" s="4" t="s">
        <v>35</v>
      </c>
      <c r="C14" t="str">
        <f>_xlfn.XLOOKUP(E14,预约送货单!F:F,预约送货单!D:D)</f>
        <v>RY20240411016</v>
      </c>
      <c r="D14" t="s">
        <v>28</v>
      </c>
      <c r="E14" t="str">
        <f>_xlfn.XLOOKUP(F14,预约送货单!Z:Z,预约送货单!F:F)</f>
        <v>C104S-0104-B3WH</v>
      </c>
      <c r="F14" t="str">
        <f t="shared" si="0"/>
        <v>C104S-0104-B3WHL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2024-04-11</v>
      </c>
      <c r="K14" t="str">
        <f t="shared" si="1"/>
        <v>广州</v>
      </c>
    </row>
    <row r="15" spans="1:11">
      <c r="A15" t="s">
        <v>17</v>
      </c>
      <c r="B15" s="4" t="s">
        <v>36</v>
      </c>
      <c r="C15" t="str">
        <f>_xlfn.XLOOKUP(E15,预约送货单!F:F,预约送货单!D:D)</f>
        <v>RY20240411016</v>
      </c>
      <c r="D15" t="s">
        <v>28</v>
      </c>
      <c r="E15" t="str">
        <f>_xlfn.XLOOKUP(F15,预约送货单!Z:Z,预约送货单!F:F)</f>
        <v>C104S-0104-B3WH</v>
      </c>
      <c r="F15" t="str">
        <f t="shared" si="0"/>
        <v>C104S-0104-B3WHM</v>
      </c>
      <c r="G15">
        <f>VLOOKUP(D15&amp;B15&amp;A15,分仓ST!A:E,5,0)</f>
        <v>10</v>
      </c>
      <c r="H15" t="str">
        <f>_xlfn.XLOOKUP(E15,预约送货单!F:F,预约送货单!E:E)</f>
        <v>正品</v>
      </c>
      <c r="J15" t="str">
        <f>VLOOKUP(E15,预约送货单!F:N,9,0)</f>
        <v>2024-04-11</v>
      </c>
      <c r="K15" t="str">
        <f t="shared" si="1"/>
        <v>广州</v>
      </c>
    </row>
    <row r="16" spans="1:11">
      <c r="A16" t="s">
        <v>17</v>
      </c>
      <c r="B16" s="4" t="s">
        <v>37</v>
      </c>
      <c r="C16" t="str">
        <f>_xlfn.XLOOKUP(E16,预约送货单!F:F,预约送货单!D:D)</f>
        <v>RY20240411016</v>
      </c>
      <c r="D16" t="s">
        <v>28</v>
      </c>
      <c r="E16" t="str">
        <f>_xlfn.XLOOKUP(F16,预约送货单!Z:Z,预约送货单!F:F)</f>
        <v>C104S-0104-B3WH</v>
      </c>
      <c r="F16" t="str">
        <f t="shared" si="0"/>
        <v>C104S-0104-B3WHS</v>
      </c>
      <c r="G16">
        <f>VLOOKUP(D16&amp;B16&amp;A16,分仓ST!A:E,5,0)</f>
        <v>15</v>
      </c>
      <c r="H16" t="str">
        <f>_xlfn.XLOOKUP(E16,预约送货单!F:F,预约送货单!E:E)</f>
        <v>正品</v>
      </c>
      <c r="J16" t="str">
        <f>VLOOKUP(E16,预约送货单!F:N,9,0)</f>
        <v>2024-04-11</v>
      </c>
      <c r="K16" t="str">
        <f t="shared" si="1"/>
        <v>广州</v>
      </c>
    </row>
    <row r="17" spans="1:11">
      <c r="A17" t="s">
        <v>17</v>
      </c>
      <c r="B17" s="4" t="s">
        <v>38</v>
      </c>
      <c r="C17" t="str">
        <f>_xlfn.XLOOKUP(E17,预约送货单!F:F,预约送货单!D:D)</f>
        <v>RY20240411016</v>
      </c>
      <c r="D17" t="s">
        <v>28</v>
      </c>
      <c r="E17" t="str">
        <f>_xlfn.XLOOKUP(F17,预约送货单!Z:Z,预约送货单!F:F)</f>
        <v>C104S-0104-B3WH</v>
      </c>
      <c r="F17" t="str">
        <f t="shared" si="0"/>
        <v>C104S-0104-B3WHXL</v>
      </c>
      <c r="G17">
        <f>VLOOKUP(D17&amp;B17&amp;A17,分仓ST!A:E,5,0)</f>
        <v>2</v>
      </c>
      <c r="H17" t="str">
        <f>_xlfn.XLOOKUP(E17,预约送货单!F:F,预约送货单!E:E)</f>
        <v>正品</v>
      </c>
      <c r="J17" t="str">
        <f>VLOOKUP(E17,预约送货单!F:N,9,0)</f>
        <v>2024-04-11</v>
      </c>
      <c r="K17" t="str">
        <f t="shared" si="1"/>
        <v>广州</v>
      </c>
    </row>
    <row r="18" hidden="1" spans="1:11">
      <c r="A18" t="s">
        <v>17</v>
      </c>
      <c r="B18" s="4" t="s">
        <v>39</v>
      </c>
      <c r="C18" t="str">
        <f>_xlfn.XLOOKUP(E18,预约送货单!F:F,预约送货单!D:D)</f>
        <v>RY20240411016</v>
      </c>
      <c r="D18" t="s">
        <v>28</v>
      </c>
      <c r="E18" t="str">
        <f>_xlfn.XLOOKUP(F18,预约送货单!Z:Z,预约送货单!F:F)</f>
        <v>C104S-0104-B3WH</v>
      </c>
      <c r="F18" t="str">
        <f t="shared" si="0"/>
        <v>C104S-0104-B3WHXS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2024-04-11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"/>
        <filter val="2"/>
        <filter val="22"/>
        <filter val="3"/>
        <filter val="5"/>
        <filter val="15"/>
        <filter val="16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pans="1:35">
      <c r="A2" s="38">
        <f>SUMIFS(装箱指令单批量导入!E:E,装箱指令单批量导入!D:D,Z2,装箱指令单批量导入!A:A,D2)</f>
        <v>22</v>
      </c>
      <c r="B2" s="38">
        <f t="shared" ref="B2:B43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22</v>
      </c>
      <c r="L2" s="36" t="s">
        <v>73</v>
      </c>
      <c r="M2" s="36">
        <v>0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S2" s="36"/>
      <c r="T2" s="36"/>
      <c r="U2" s="36" t="s">
        <v>26</v>
      </c>
      <c r="V2" s="36" t="s">
        <v>76</v>
      </c>
      <c r="W2" s="36" t="s">
        <v>77</v>
      </c>
      <c r="X2" s="36"/>
      <c r="Y2" s="36"/>
      <c r="Z2" s="36" t="s">
        <v>18</v>
      </c>
      <c r="AA2" s="36" t="s">
        <v>78</v>
      </c>
      <c r="AB2" s="36" t="s">
        <v>35</v>
      </c>
      <c r="AC2" s="36"/>
      <c r="AD2" s="36" t="s">
        <v>79</v>
      </c>
      <c r="AE2" s="36" t="s">
        <v>79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35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35</v>
      </c>
      <c r="L3" s="36" t="s">
        <v>80</v>
      </c>
      <c r="M3" s="36">
        <v>0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S3" s="36"/>
      <c r="T3" s="36"/>
      <c r="U3" s="36" t="s">
        <v>26</v>
      </c>
      <c r="V3" s="36" t="s">
        <v>76</v>
      </c>
      <c r="W3" s="36" t="s">
        <v>77</v>
      </c>
      <c r="X3" s="36"/>
      <c r="Y3" s="36"/>
      <c r="Z3" s="36" t="s">
        <v>22</v>
      </c>
      <c r="AA3" s="36" t="s">
        <v>78</v>
      </c>
      <c r="AB3" s="36" t="s">
        <v>36</v>
      </c>
      <c r="AC3" s="36"/>
      <c r="AD3" s="36" t="s">
        <v>79</v>
      </c>
      <c r="AE3" s="36" t="s">
        <v>79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34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34</v>
      </c>
      <c r="L4" s="36" t="s">
        <v>81</v>
      </c>
      <c r="M4" s="36">
        <v>0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S4" s="36"/>
      <c r="T4" s="36"/>
      <c r="U4" s="36" t="s">
        <v>26</v>
      </c>
      <c r="V4" s="36" t="s">
        <v>76</v>
      </c>
      <c r="W4" s="36" t="s">
        <v>77</v>
      </c>
      <c r="X4" s="36"/>
      <c r="Y4" s="36"/>
      <c r="Z4" s="36" t="s">
        <v>23</v>
      </c>
      <c r="AA4" s="36" t="s">
        <v>78</v>
      </c>
      <c r="AB4" s="36" t="s">
        <v>37</v>
      </c>
      <c r="AC4" s="36"/>
      <c r="AD4" s="36" t="s">
        <v>79</v>
      </c>
      <c r="AE4" s="36" t="s">
        <v>79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6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6</v>
      </c>
      <c r="L5" s="36" t="s">
        <v>82</v>
      </c>
      <c r="M5" s="36">
        <v>0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S5" s="36"/>
      <c r="T5" s="36"/>
      <c r="U5" s="36" t="s">
        <v>26</v>
      </c>
      <c r="V5" s="36" t="s">
        <v>76</v>
      </c>
      <c r="W5" s="36" t="s">
        <v>77</v>
      </c>
      <c r="X5" s="36"/>
      <c r="Y5" s="36"/>
      <c r="Z5" s="36" t="s">
        <v>24</v>
      </c>
      <c r="AA5" s="36" t="s">
        <v>78</v>
      </c>
      <c r="AB5" s="36" t="s">
        <v>38</v>
      </c>
      <c r="AC5" s="36"/>
      <c r="AD5" s="36" t="s">
        <v>79</v>
      </c>
      <c r="AE5" s="36" t="s">
        <v>79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1</v>
      </c>
      <c r="B6" s="38">
        <f t="shared" si="0"/>
        <v>0</v>
      </c>
      <c r="C6" s="36" t="s">
        <v>68</v>
      </c>
      <c r="D6" s="36" t="s">
        <v>15</v>
      </c>
      <c r="E6" s="36" t="s">
        <v>19</v>
      </c>
      <c r="F6" s="36" t="s">
        <v>17</v>
      </c>
      <c r="G6" s="36" t="s">
        <v>69</v>
      </c>
      <c r="H6" s="36" t="s">
        <v>70</v>
      </c>
      <c r="I6" s="36" t="s">
        <v>71</v>
      </c>
      <c r="J6" s="36" t="s">
        <v>72</v>
      </c>
      <c r="K6" s="36">
        <v>1</v>
      </c>
      <c r="L6" s="36" t="s">
        <v>72</v>
      </c>
      <c r="M6" s="36">
        <v>0</v>
      </c>
      <c r="N6" s="36" t="s">
        <v>20</v>
      </c>
      <c r="O6" s="36" t="s">
        <v>74</v>
      </c>
      <c r="P6" s="36" t="s">
        <v>19</v>
      </c>
      <c r="Q6" s="36" t="s">
        <v>75</v>
      </c>
      <c r="R6" s="36" t="s">
        <v>75</v>
      </c>
      <c r="S6" s="36"/>
      <c r="T6" s="36"/>
      <c r="U6" s="36" t="s">
        <v>26</v>
      </c>
      <c r="V6" s="36" t="s">
        <v>76</v>
      </c>
      <c r="W6" s="36" t="s">
        <v>77</v>
      </c>
      <c r="X6" s="36"/>
      <c r="Y6" s="36"/>
      <c r="Z6" s="36" t="s">
        <v>25</v>
      </c>
      <c r="AA6" s="36" t="s">
        <v>78</v>
      </c>
      <c r="AB6" s="36" t="s">
        <v>39</v>
      </c>
      <c r="AC6" s="36"/>
      <c r="AD6" s="36" t="s">
        <v>79</v>
      </c>
      <c r="AE6" s="36" t="s">
        <v>79</v>
      </c>
      <c r="AF6" s="36" t="s">
        <v>20</v>
      </c>
      <c r="AG6" s="36"/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86</v>
      </c>
      <c r="D28" t="s">
        <v>111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86</v>
      </c>
      <c r="D29" t="s">
        <v>112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86</v>
      </c>
      <c r="D30" t="s">
        <v>113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86</v>
      </c>
      <c r="D31" t="s">
        <v>114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86</v>
      </c>
      <c r="D32" t="s">
        <v>115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86</v>
      </c>
      <c r="D33" t="s">
        <v>116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86</v>
      </c>
      <c r="D34" t="s">
        <v>117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86</v>
      </c>
      <c r="D35" t="s">
        <v>118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86</v>
      </c>
      <c r="D36" t="s">
        <v>119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86</v>
      </c>
      <c r="D37" t="s">
        <v>120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86</v>
      </c>
      <c r="D38" t="s">
        <v>121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86</v>
      </c>
      <c r="D39" t="s">
        <v>122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86</v>
      </c>
      <c r="D40" t="s">
        <v>123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86</v>
      </c>
      <c r="D41" t="s">
        <v>124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86</v>
      </c>
      <c r="D42" t="s">
        <v>125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86</v>
      </c>
      <c r="D43" t="s">
        <v>126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86</v>
      </c>
      <c r="D44" t="s">
        <v>127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86</v>
      </c>
      <c r="D45" t="s">
        <v>128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89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90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91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92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93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94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95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96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97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98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99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100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101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102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103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104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105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106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107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108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109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111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112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113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114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115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116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117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118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119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120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121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122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123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124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125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126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127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128</v>
      </c>
      <c r="E87">
        <v>0</v>
      </c>
      <c r="F87">
        <f t="shared" si="8"/>
        <v>0</v>
      </c>
    </row>
    <row r="88" spans="1:6">
      <c r="A88" t="str">
        <f t="shared" si="6"/>
        <v>广州期货仓MC104S-0104-B3WH</v>
      </c>
      <c r="B88" t="str">
        <f t="shared" si="7"/>
        <v>广州期货仓M</v>
      </c>
      <c r="C88" t="s">
        <v>17</v>
      </c>
      <c r="D88" t="s">
        <v>87</v>
      </c>
      <c r="E88">
        <v>10</v>
      </c>
      <c r="F88">
        <f t="shared" si="8"/>
        <v>10</v>
      </c>
    </row>
    <row r="89" spans="1:6">
      <c r="A89" t="str">
        <f t="shared" si="6"/>
        <v>广州期货仓XSC104S-0104-B3WH</v>
      </c>
      <c r="B89" t="str">
        <f t="shared" si="7"/>
        <v>广州期货仓XS</v>
      </c>
      <c r="C89" t="s">
        <v>17</v>
      </c>
      <c r="D89" t="s">
        <v>88</v>
      </c>
      <c r="E89">
        <v>0</v>
      </c>
      <c r="F89">
        <f t="shared" si="8"/>
        <v>0</v>
      </c>
    </row>
    <row r="90" spans="1:6">
      <c r="A90" t="str">
        <f t="shared" si="6"/>
        <v>广州期货仓SC104S-0104-B3WH</v>
      </c>
      <c r="B90" t="str">
        <f t="shared" si="7"/>
        <v>广州期货仓S</v>
      </c>
      <c r="C90" t="s">
        <v>17</v>
      </c>
      <c r="D90" t="s">
        <v>89</v>
      </c>
      <c r="E90">
        <v>15</v>
      </c>
      <c r="F90">
        <f t="shared" si="8"/>
        <v>15</v>
      </c>
    </row>
    <row r="91" spans="1:6">
      <c r="A91" t="str">
        <f t="shared" si="6"/>
        <v>武汉XLC104S-0104-B3WH</v>
      </c>
      <c r="B91" t="str">
        <f t="shared" si="7"/>
        <v>武汉XL</v>
      </c>
      <c r="C91" t="s">
        <v>17</v>
      </c>
      <c r="D91" t="s">
        <v>90</v>
      </c>
      <c r="F91">
        <f t="shared" si="8"/>
        <v>0</v>
      </c>
    </row>
    <row r="92" spans="1:6">
      <c r="A92" t="str">
        <f t="shared" si="6"/>
        <v>武汉FC104S-0104-B3WH</v>
      </c>
      <c r="B92" t="str">
        <f t="shared" si="7"/>
        <v>武汉F</v>
      </c>
      <c r="C92" t="s">
        <v>17</v>
      </c>
      <c r="D92" t="s">
        <v>91</v>
      </c>
      <c r="F92">
        <f t="shared" si="8"/>
        <v>0</v>
      </c>
    </row>
    <row r="93" spans="1:6">
      <c r="A93" t="str">
        <f t="shared" si="6"/>
        <v>武汉XXLC104S-0104-B3WH</v>
      </c>
      <c r="B93" t="str">
        <f t="shared" si="7"/>
        <v>武汉XXL</v>
      </c>
      <c r="C93" t="s">
        <v>17</v>
      </c>
      <c r="D93" t="s">
        <v>92</v>
      </c>
      <c r="F93">
        <f t="shared" si="8"/>
        <v>0</v>
      </c>
    </row>
    <row r="94" spans="1:6">
      <c r="A94" t="str">
        <f t="shared" si="6"/>
        <v>武汉XSC104S-0104-B3WH</v>
      </c>
      <c r="B94" t="str">
        <f t="shared" si="7"/>
        <v>武汉XS</v>
      </c>
      <c r="C94" t="s">
        <v>17</v>
      </c>
      <c r="D94" t="s">
        <v>93</v>
      </c>
      <c r="F94">
        <f t="shared" ref="F94:F123" si="9">E94</f>
        <v>0</v>
      </c>
    </row>
    <row r="95" spans="1:6">
      <c r="A95" t="str">
        <f t="shared" si="6"/>
        <v>武汉LC104S-0104-B3WH</v>
      </c>
      <c r="B95" t="str">
        <f t="shared" si="7"/>
        <v>武汉L</v>
      </c>
      <c r="C95" t="s">
        <v>17</v>
      </c>
      <c r="D95" t="s">
        <v>94</v>
      </c>
      <c r="F95">
        <f t="shared" si="9"/>
        <v>0</v>
      </c>
    </row>
    <row r="96" spans="1:6">
      <c r="A96" t="str">
        <f t="shared" si="6"/>
        <v>武汉MC104S-0104-B3WH</v>
      </c>
      <c r="B96" t="str">
        <f t="shared" si="7"/>
        <v>武汉M</v>
      </c>
      <c r="C96" t="s">
        <v>17</v>
      </c>
      <c r="D96" t="s">
        <v>95</v>
      </c>
      <c r="F96">
        <f t="shared" si="9"/>
        <v>0</v>
      </c>
    </row>
    <row r="97" spans="1:6">
      <c r="A97" t="str">
        <f t="shared" si="6"/>
        <v>武汉SC104S-0104-B3WH</v>
      </c>
      <c r="B97" t="str">
        <f t="shared" si="7"/>
        <v>武汉S</v>
      </c>
      <c r="C97" t="s">
        <v>17</v>
      </c>
      <c r="D97" t="s">
        <v>96</v>
      </c>
      <c r="F97">
        <f t="shared" si="9"/>
        <v>0</v>
      </c>
    </row>
    <row r="98" spans="1:6">
      <c r="A98" t="str">
        <f t="shared" si="6"/>
        <v>广州期货仓FC104S-0104-B3WH</v>
      </c>
      <c r="B98" t="str">
        <f t="shared" si="7"/>
        <v>广州期货仓F</v>
      </c>
      <c r="C98" t="s">
        <v>17</v>
      </c>
      <c r="D98" t="s">
        <v>97</v>
      </c>
      <c r="F98">
        <f t="shared" si="9"/>
        <v>0</v>
      </c>
    </row>
    <row r="99" spans="1:6">
      <c r="A99" t="str">
        <f t="shared" si="6"/>
        <v>南浦拍照样衣仓XSC104S-0104-B3WH</v>
      </c>
      <c r="B99" t="str">
        <f t="shared" si="7"/>
        <v>南浦拍照样衣仓XS</v>
      </c>
      <c r="C99" t="s">
        <v>17</v>
      </c>
      <c r="D99" t="s">
        <v>98</v>
      </c>
      <c r="F99">
        <f t="shared" si="9"/>
        <v>0</v>
      </c>
    </row>
    <row r="100" spans="1:6">
      <c r="A100" t="str">
        <f t="shared" si="6"/>
        <v>南浦拍照样衣仓MC104S-0104-B3WH</v>
      </c>
      <c r="B100" t="str">
        <f t="shared" si="7"/>
        <v>南浦拍照样衣仓M</v>
      </c>
      <c r="C100" t="s">
        <v>17</v>
      </c>
      <c r="D100" t="s">
        <v>99</v>
      </c>
      <c r="F100">
        <f t="shared" si="9"/>
        <v>0</v>
      </c>
    </row>
    <row r="101" spans="1:6">
      <c r="A101" t="str">
        <f t="shared" ref="A101:A123" si="10">B101&amp;C101</f>
        <v>南浦拍照样衣仓SC104S-0104-B3WH</v>
      </c>
      <c r="B101" t="str">
        <f t="shared" ref="B101:B123" si="11">RIGHT(D101,LEN(D101)-FIND(":",D101,1))</f>
        <v>南浦拍照样衣仓S</v>
      </c>
      <c r="C101" t="s">
        <v>17</v>
      </c>
      <c r="D101" t="s">
        <v>100</v>
      </c>
      <c r="F101">
        <f t="shared" si="9"/>
        <v>0</v>
      </c>
    </row>
    <row r="102" spans="1:6">
      <c r="A102" t="str">
        <f t="shared" si="10"/>
        <v>南浦正品仓FC104S-0104-B3WH</v>
      </c>
      <c r="B102" t="str">
        <f t="shared" si="11"/>
        <v>南浦正品仓F</v>
      </c>
      <c r="C102" t="s">
        <v>17</v>
      </c>
      <c r="D102" t="s">
        <v>101</v>
      </c>
      <c r="E102">
        <v>0</v>
      </c>
      <c r="F102">
        <f t="shared" si="9"/>
        <v>0</v>
      </c>
    </row>
    <row r="103" spans="1:6">
      <c r="A103" t="str">
        <f t="shared" si="10"/>
        <v>广州期货仓XXLC104S-0104-B3WH</v>
      </c>
      <c r="B103" t="str">
        <f t="shared" si="11"/>
        <v>广州期货仓XXL</v>
      </c>
      <c r="C103" t="s">
        <v>17</v>
      </c>
      <c r="D103" t="s">
        <v>102</v>
      </c>
      <c r="F103">
        <f t="shared" si="9"/>
        <v>0</v>
      </c>
    </row>
    <row r="104" spans="1:6">
      <c r="A104" t="str">
        <f t="shared" si="10"/>
        <v>广州期货仓XLC104S-0104-B3WH</v>
      </c>
      <c r="B104" t="str">
        <f t="shared" si="11"/>
        <v>广州期货仓XL</v>
      </c>
      <c r="C104" t="s">
        <v>17</v>
      </c>
      <c r="D104" t="s">
        <v>103</v>
      </c>
      <c r="E104">
        <v>2</v>
      </c>
      <c r="F104">
        <f t="shared" si="9"/>
        <v>2</v>
      </c>
    </row>
    <row r="105" spans="1:6">
      <c r="A105" t="str">
        <f t="shared" si="10"/>
        <v>广州期货仓LC104S-0104-B3WH</v>
      </c>
      <c r="B105" t="str">
        <f t="shared" si="11"/>
        <v>广州期货仓L</v>
      </c>
      <c r="C105" t="s">
        <v>17</v>
      </c>
      <c r="D105" t="s">
        <v>104</v>
      </c>
      <c r="E105">
        <v>5</v>
      </c>
      <c r="F105">
        <f t="shared" si="9"/>
        <v>5</v>
      </c>
    </row>
    <row r="106" spans="1:6">
      <c r="A106" t="str">
        <f t="shared" si="10"/>
        <v>南浦正品仓XXLC104S-0104-B3WH</v>
      </c>
      <c r="B106" t="str">
        <f t="shared" si="11"/>
        <v>南浦正品仓XXL</v>
      </c>
      <c r="C106" t="s">
        <v>17</v>
      </c>
      <c r="D106" t="s">
        <v>105</v>
      </c>
      <c r="F106">
        <f t="shared" si="9"/>
        <v>0</v>
      </c>
    </row>
    <row r="107" spans="1:6">
      <c r="A107" t="str">
        <f t="shared" si="10"/>
        <v>南浦正品仓XLC104S-0104-B3WH</v>
      </c>
      <c r="B107" t="str">
        <f t="shared" si="11"/>
        <v>南浦正品仓XL</v>
      </c>
      <c r="C107" t="s">
        <v>17</v>
      </c>
      <c r="D107" t="s">
        <v>106</v>
      </c>
      <c r="E107">
        <v>1</v>
      </c>
      <c r="F107">
        <f t="shared" si="9"/>
        <v>1</v>
      </c>
    </row>
    <row r="108" spans="1:6">
      <c r="A108" t="str">
        <f t="shared" si="10"/>
        <v>南浦正品仓LC104S-0104-B3WH</v>
      </c>
      <c r="B108" t="str">
        <f t="shared" si="11"/>
        <v>南浦正品仓L</v>
      </c>
      <c r="C108" t="s">
        <v>17</v>
      </c>
      <c r="D108" t="s">
        <v>107</v>
      </c>
      <c r="E108">
        <v>2</v>
      </c>
      <c r="F108">
        <f t="shared" si="9"/>
        <v>2</v>
      </c>
    </row>
    <row r="109" spans="1:6">
      <c r="A109" t="str">
        <f t="shared" si="10"/>
        <v>南浦正品仓MC104S-0104-B3WH</v>
      </c>
      <c r="B109" t="str">
        <f t="shared" si="11"/>
        <v>南浦正品仓M</v>
      </c>
      <c r="C109" t="s">
        <v>17</v>
      </c>
      <c r="D109" t="s">
        <v>108</v>
      </c>
      <c r="E109">
        <v>3</v>
      </c>
      <c r="F109">
        <f t="shared" si="9"/>
        <v>3</v>
      </c>
    </row>
    <row r="110" spans="1:6">
      <c r="A110" t="str">
        <f t="shared" si="10"/>
        <v>南浦正品仓SC104S-0104-B3WH</v>
      </c>
      <c r="B110" t="str">
        <f t="shared" si="11"/>
        <v>南浦正品仓S</v>
      </c>
      <c r="C110" t="s">
        <v>17</v>
      </c>
      <c r="D110" t="s">
        <v>109</v>
      </c>
      <c r="E110">
        <v>3</v>
      </c>
      <c r="F110">
        <f t="shared" si="9"/>
        <v>3</v>
      </c>
    </row>
    <row r="111" spans="1:6">
      <c r="A111" t="str">
        <f t="shared" si="10"/>
        <v>南浦正品仓XSC104S-0104-B3WH</v>
      </c>
      <c r="B111" t="str">
        <f t="shared" si="11"/>
        <v>南浦正品仓XS</v>
      </c>
      <c r="C111" t="s">
        <v>17</v>
      </c>
      <c r="D111" t="s">
        <v>110</v>
      </c>
      <c r="E111">
        <v>0</v>
      </c>
      <c r="F111">
        <f t="shared" si="9"/>
        <v>0</v>
      </c>
    </row>
    <row r="112" spans="1:6">
      <c r="A112" t="str">
        <f t="shared" si="10"/>
        <v>大货样衣仓XXLC104S-0104-B3WH</v>
      </c>
      <c r="B112" t="str">
        <f t="shared" si="11"/>
        <v>大货样衣仓XXL</v>
      </c>
      <c r="C112" t="s">
        <v>17</v>
      </c>
      <c r="D112" t="s">
        <v>111</v>
      </c>
      <c r="F112">
        <f t="shared" si="9"/>
        <v>0</v>
      </c>
    </row>
    <row r="113" spans="1:6">
      <c r="A113" t="str">
        <f t="shared" si="10"/>
        <v>大货样衣仓MC104S-0104-B3WH</v>
      </c>
      <c r="B113" t="str">
        <f t="shared" si="11"/>
        <v>大货样衣仓M</v>
      </c>
      <c r="C113" t="s">
        <v>17</v>
      </c>
      <c r="D113" t="s">
        <v>112</v>
      </c>
      <c r="F113">
        <f t="shared" si="9"/>
        <v>0</v>
      </c>
    </row>
    <row r="114" spans="1:6">
      <c r="A114" t="str">
        <f t="shared" si="10"/>
        <v>大货样衣仓XLC104S-0104-B3WH</v>
      </c>
      <c r="B114" t="str">
        <f t="shared" si="11"/>
        <v>大货样衣仓XL</v>
      </c>
      <c r="C114" t="s">
        <v>17</v>
      </c>
      <c r="D114" t="s">
        <v>113</v>
      </c>
      <c r="F114">
        <f t="shared" si="9"/>
        <v>0</v>
      </c>
    </row>
    <row r="115" spans="1:6">
      <c r="A115" t="str">
        <f t="shared" si="10"/>
        <v>大货样衣仓LC104S-0104-B3WH</v>
      </c>
      <c r="B115" t="str">
        <f t="shared" si="11"/>
        <v>大货样衣仓L</v>
      </c>
      <c r="C115" t="s">
        <v>17</v>
      </c>
      <c r="D115" t="s">
        <v>114</v>
      </c>
      <c r="F115">
        <f t="shared" si="9"/>
        <v>0</v>
      </c>
    </row>
    <row r="116" spans="1:6">
      <c r="A116" t="str">
        <f t="shared" si="10"/>
        <v>大货样衣仓SC104S-0104-B3WH</v>
      </c>
      <c r="B116" t="str">
        <f t="shared" si="11"/>
        <v>大货样衣仓S</v>
      </c>
      <c r="C116" t="s">
        <v>17</v>
      </c>
      <c r="D116" t="s">
        <v>115</v>
      </c>
      <c r="E116"/>
      <c r="F116">
        <f t="shared" si="9"/>
        <v>0</v>
      </c>
    </row>
    <row r="117" spans="1:6">
      <c r="A117" t="str">
        <f t="shared" si="10"/>
        <v>大货样衣仓XSC104S-0104-B3WH</v>
      </c>
      <c r="B117" t="str">
        <f t="shared" si="11"/>
        <v>大货样衣仓XS</v>
      </c>
      <c r="C117" t="s">
        <v>17</v>
      </c>
      <c r="D117" t="s">
        <v>116</v>
      </c>
      <c r="F117">
        <f t="shared" si="9"/>
        <v>0</v>
      </c>
    </row>
    <row r="118" spans="1:6">
      <c r="A118" t="str">
        <f t="shared" si="10"/>
        <v>南浦拍照样衣仓FC104S-0104-B3WH</v>
      </c>
      <c r="B118" t="str">
        <f t="shared" si="11"/>
        <v>南浦拍照样衣仓F</v>
      </c>
      <c r="C118" t="s">
        <v>17</v>
      </c>
      <c r="D118" t="s">
        <v>117</v>
      </c>
      <c r="F118">
        <f t="shared" si="9"/>
        <v>0</v>
      </c>
    </row>
    <row r="119" spans="1:6">
      <c r="A119" t="str">
        <f t="shared" si="10"/>
        <v>南浦拍照样衣仓XXLC104S-0104-B3WH</v>
      </c>
      <c r="B119" t="str">
        <f t="shared" si="11"/>
        <v>南浦拍照样衣仓XXL</v>
      </c>
      <c r="C119" t="s">
        <v>17</v>
      </c>
      <c r="D119" t="s">
        <v>118</v>
      </c>
      <c r="F119">
        <f t="shared" si="9"/>
        <v>0</v>
      </c>
    </row>
    <row r="120" spans="1:6">
      <c r="A120" t="str">
        <f t="shared" si="10"/>
        <v>南浦拍照样衣仓XLC104S-0104-B3WH</v>
      </c>
      <c r="B120" t="str">
        <f t="shared" si="11"/>
        <v>南浦拍照样衣仓XL</v>
      </c>
      <c r="C120" t="s">
        <v>17</v>
      </c>
      <c r="D120" t="s">
        <v>119</v>
      </c>
      <c r="F120">
        <f t="shared" si="9"/>
        <v>0</v>
      </c>
    </row>
    <row r="121" spans="1:6">
      <c r="A121" t="str">
        <f t="shared" si="10"/>
        <v>香港仓XSC104S-0104-B3WH</v>
      </c>
      <c r="B121" t="str">
        <f t="shared" si="11"/>
        <v>香港仓XS</v>
      </c>
      <c r="C121" t="s">
        <v>17</v>
      </c>
      <c r="D121" t="s">
        <v>120</v>
      </c>
      <c r="E121">
        <v>1</v>
      </c>
      <c r="F121">
        <f t="shared" si="9"/>
        <v>1</v>
      </c>
    </row>
    <row r="122" spans="1:6">
      <c r="A122" t="str">
        <f t="shared" si="10"/>
        <v>南浦拍照样衣仓LC104S-0104-B3WH</v>
      </c>
      <c r="B122" t="str">
        <f t="shared" si="11"/>
        <v>南浦拍照样衣仓L</v>
      </c>
      <c r="C122" t="s">
        <v>17</v>
      </c>
      <c r="D122" t="s">
        <v>121</v>
      </c>
      <c r="F122">
        <f t="shared" si="9"/>
        <v>0</v>
      </c>
    </row>
    <row r="123" spans="1:6">
      <c r="A123" t="str">
        <f t="shared" si="10"/>
        <v>大货样衣仓FC104S-0104-B3WH</v>
      </c>
      <c r="B123" t="str">
        <f t="shared" si="11"/>
        <v>大货样衣仓F</v>
      </c>
      <c r="C123" t="s">
        <v>17</v>
      </c>
      <c r="D123" t="s">
        <v>122</v>
      </c>
      <c r="F123">
        <f t="shared" si="9"/>
        <v>0</v>
      </c>
    </row>
    <row r="124" spans="1:6">
      <c r="A124" t="str">
        <f t="shared" ref="A124:A155" si="12">B124&amp;C124</f>
        <v>香港仓LC104S-0104-B3WH</v>
      </c>
      <c r="B124" t="str">
        <f t="shared" ref="B124:B155" si="13">RIGHT(D124,LEN(D124)-FIND(":",D124,1))</f>
        <v>香港仓L</v>
      </c>
      <c r="C124" t="s">
        <v>17</v>
      </c>
      <c r="D124" t="s">
        <v>123</v>
      </c>
      <c r="E124">
        <v>15</v>
      </c>
      <c r="F124">
        <f t="shared" ref="F124:F155" si="14">E124</f>
        <v>15</v>
      </c>
    </row>
    <row r="125" spans="1:6">
      <c r="A125" t="str">
        <f t="shared" si="12"/>
        <v>香港仓MC104S-0104-B3WH</v>
      </c>
      <c r="B125" t="str">
        <f t="shared" si="13"/>
        <v>香港仓M</v>
      </c>
      <c r="C125" t="s">
        <v>17</v>
      </c>
      <c r="D125" t="s">
        <v>124</v>
      </c>
      <c r="E125">
        <v>22</v>
      </c>
      <c r="F125">
        <f t="shared" si="14"/>
        <v>22</v>
      </c>
    </row>
    <row r="126" spans="1:6">
      <c r="A126" t="str">
        <f t="shared" si="12"/>
        <v>香港仓FC104S-0104-B3WH</v>
      </c>
      <c r="B126" t="str">
        <f t="shared" si="13"/>
        <v>香港仓F</v>
      </c>
      <c r="C126" t="s">
        <v>17</v>
      </c>
      <c r="D126" t="s">
        <v>125</v>
      </c>
      <c r="F126">
        <f t="shared" si="14"/>
        <v>0</v>
      </c>
    </row>
    <row r="127" spans="1:6">
      <c r="A127" t="str">
        <f t="shared" si="12"/>
        <v>香港仓XXLC104S-0104-B3WH</v>
      </c>
      <c r="B127" t="str">
        <f t="shared" si="13"/>
        <v>香港仓XXL</v>
      </c>
      <c r="C127" t="s">
        <v>17</v>
      </c>
      <c r="D127" t="s">
        <v>126</v>
      </c>
      <c r="F127">
        <f t="shared" si="14"/>
        <v>0</v>
      </c>
    </row>
    <row r="128" spans="1:6">
      <c r="A128" t="str">
        <f t="shared" si="12"/>
        <v>香港仓SC104S-0104-B3WH</v>
      </c>
      <c r="B128" t="str">
        <f t="shared" si="13"/>
        <v>香港仓S</v>
      </c>
      <c r="C128" t="s">
        <v>17</v>
      </c>
      <c r="D128" t="s">
        <v>127</v>
      </c>
      <c r="E128">
        <v>16</v>
      </c>
      <c r="F128">
        <f t="shared" si="14"/>
        <v>16</v>
      </c>
    </row>
    <row r="129" spans="1:6">
      <c r="A129" t="str">
        <f t="shared" si="12"/>
        <v>香港仓XLC104S-0104-B3WH</v>
      </c>
      <c r="B129" t="str">
        <f t="shared" si="13"/>
        <v>香港仓XL</v>
      </c>
      <c r="C129" t="s">
        <v>17</v>
      </c>
      <c r="D129" t="s">
        <v>128</v>
      </c>
      <c r="E129">
        <v>3</v>
      </c>
      <c r="F129">
        <f t="shared" si="14"/>
        <v>3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129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60</v>
      </c>
      <c r="G1" s="4" t="s">
        <v>33</v>
      </c>
      <c r="H1" s="4" t="s">
        <v>134</v>
      </c>
      <c r="I1" s="4" t="s">
        <v>135</v>
      </c>
      <c r="J1" s="4" t="s">
        <v>135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5" t="s">
        <v>39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141</v>
      </c>
      <c r="V1" s="4" t="s">
        <v>142</v>
      </c>
      <c r="W1" s="9" t="s">
        <v>143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28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26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146</v>
      </c>
    </row>
    <row r="2" s="2" customFormat="1" ht="46" customHeight="1" spans="1:78">
      <c r="A2" s="10" t="s">
        <v>129</v>
      </c>
      <c r="B2" s="11" t="s">
        <v>130</v>
      </c>
      <c r="C2" s="11" t="s">
        <v>131</v>
      </c>
      <c r="D2" s="11" t="s">
        <v>132</v>
      </c>
      <c r="E2" s="11" t="s">
        <v>133</v>
      </c>
      <c r="F2" s="11" t="s">
        <v>60</v>
      </c>
      <c r="G2" s="11" t="s">
        <v>33</v>
      </c>
      <c r="H2" s="11" t="s">
        <v>134</v>
      </c>
      <c r="I2" s="11" t="s">
        <v>135</v>
      </c>
      <c r="J2" s="11" t="s">
        <v>135</v>
      </c>
      <c r="K2" s="11" t="s">
        <v>136</v>
      </c>
      <c r="L2" s="11" t="s">
        <v>137</v>
      </c>
      <c r="M2" s="11" t="s">
        <v>138</v>
      </c>
      <c r="N2" s="11" t="s">
        <v>139</v>
      </c>
      <c r="O2" s="11" t="s">
        <v>140</v>
      </c>
      <c r="P2" s="16" t="s">
        <v>39</v>
      </c>
      <c r="Q2" s="16" t="s">
        <v>37</v>
      </c>
      <c r="R2" s="16" t="s">
        <v>36</v>
      </c>
      <c r="S2" s="16" t="s">
        <v>35</v>
      </c>
      <c r="T2" s="16" t="s">
        <v>38</v>
      </c>
      <c r="U2" s="16" t="s">
        <v>141</v>
      </c>
      <c r="V2" s="16" t="s">
        <v>142</v>
      </c>
      <c r="W2" s="16" t="s">
        <v>143</v>
      </c>
      <c r="X2" s="16" t="s">
        <v>61</v>
      </c>
      <c r="Y2" s="25" t="s">
        <v>39</v>
      </c>
      <c r="Z2" s="25" t="s">
        <v>37</v>
      </c>
      <c r="AA2" s="25" t="s">
        <v>36</v>
      </c>
      <c r="AB2" s="25" t="s">
        <v>35</v>
      </c>
      <c r="AC2" s="25" t="s">
        <v>38</v>
      </c>
      <c r="AD2" s="25" t="s">
        <v>141</v>
      </c>
      <c r="AE2" s="25" t="s">
        <v>142</v>
      </c>
      <c r="AF2" s="25" t="s">
        <v>147</v>
      </c>
      <c r="AG2" s="25" t="s">
        <v>61</v>
      </c>
      <c r="AH2" s="25" t="s">
        <v>39</v>
      </c>
      <c r="AI2" s="25" t="s">
        <v>37</v>
      </c>
      <c r="AJ2" s="25" t="s">
        <v>36</v>
      </c>
      <c r="AK2" s="25" t="s">
        <v>35</v>
      </c>
      <c r="AL2" s="25" t="s">
        <v>38</v>
      </c>
      <c r="AM2" s="25" t="s">
        <v>141</v>
      </c>
      <c r="AN2" s="25" t="s">
        <v>142</v>
      </c>
      <c r="AO2" s="27" t="s">
        <v>28</v>
      </c>
      <c r="AP2" s="25" t="s">
        <v>61</v>
      </c>
      <c r="AQ2" s="28" t="s">
        <v>39</v>
      </c>
      <c r="AR2" s="28" t="s">
        <v>37</v>
      </c>
      <c r="AS2" s="28" t="s">
        <v>36</v>
      </c>
      <c r="AT2" s="28" t="s">
        <v>35</v>
      </c>
      <c r="AU2" s="28" t="s">
        <v>38</v>
      </c>
      <c r="AV2" s="28" t="s">
        <v>141</v>
      </c>
      <c r="AW2" s="28" t="s">
        <v>142</v>
      </c>
      <c r="AX2" s="28" t="s">
        <v>16</v>
      </c>
      <c r="AY2" s="28" t="s">
        <v>61</v>
      </c>
      <c r="AZ2" s="31" t="s">
        <v>39</v>
      </c>
      <c r="BA2" s="31" t="s">
        <v>37</v>
      </c>
      <c r="BB2" s="31" t="s">
        <v>36</v>
      </c>
      <c r="BC2" s="31" t="s">
        <v>35</v>
      </c>
      <c r="BD2" s="31" t="s">
        <v>38</v>
      </c>
      <c r="BE2" s="31" t="s">
        <v>141</v>
      </c>
      <c r="BF2" s="31" t="s">
        <v>142</v>
      </c>
      <c r="BG2" s="31" t="s">
        <v>26</v>
      </c>
      <c r="BH2" s="31" t="s">
        <v>61</v>
      </c>
      <c r="BI2" s="34" t="s">
        <v>39</v>
      </c>
      <c r="BJ2" s="34" t="s">
        <v>37</v>
      </c>
      <c r="BK2" s="34" t="s">
        <v>36</v>
      </c>
      <c r="BL2" s="34" t="s">
        <v>35</v>
      </c>
      <c r="BM2" s="34" t="s">
        <v>38</v>
      </c>
      <c r="BN2" s="34" t="s">
        <v>141</v>
      </c>
      <c r="BO2" s="34" t="s">
        <v>142</v>
      </c>
      <c r="BP2" s="34" t="s">
        <v>145</v>
      </c>
      <c r="BQ2" s="34" t="s">
        <v>61</v>
      </c>
      <c r="BR2" s="35" t="s">
        <v>39</v>
      </c>
      <c r="BS2" s="35" t="s">
        <v>37</v>
      </c>
      <c r="BT2" s="35" t="s">
        <v>36</v>
      </c>
      <c r="BU2" s="35" t="s">
        <v>35</v>
      </c>
      <c r="BV2" s="35" t="s">
        <v>38</v>
      </c>
      <c r="BW2" s="35" t="s">
        <v>141</v>
      </c>
      <c r="BX2" s="35" t="s">
        <v>142</v>
      </c>
      <c r="BY2" s="35" t="s">
        <v>146</v>
      </c>
      <c r="BZ2" s="35" t="s">
        <v>61</v>
      </c>
    </row>
    <row r="3" s="3" customFormat="1" ht="29" customHeight="1" spans="1:77">
      <c r="A3" s="12">
        <v>45393</v>
      </c>
      <c r="B3" s="13"/>
      <c r="C3" s="13"/>
      <c r="D3" s="13" t="str">
        <f>_xlfn.DISPIMG("ID_B84BA834E31243C097947621DFADB3F7",1)</f>
        <v>=DISPIMG("ID_B84BA834E31243C097947621DFADB3F7",1)</v>
      </c>
      <c r="E3" s="13"/>
      <c r="F3" s="13"/>
      <c r="G3" s="13" t="s">
        <v>17</v>
      </c>
      <c r="H3" s="13" t="s">
        <v>148</v>
      </c>
      <c r="I3" s="13" t="s">
        <v>149</v>
      </c>
      <c r="J3" s="13" t="s">
        <v>150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>
        <v>1</v>
      </c>
      <c r="Q3" s="13">
        <v>34</v>
      </c>
      <c r="R3" s="13">
        <v>35</v>
      </c>
      <c r="S3" s="13">
        <v>22</v>
      </c>
      <c r="T3" s="13">
        <v>6</v>
      </c>
      <c r="U3" s="13"/>
      <c r="V3" s="13"/>
      <c r="W3" s="23">
        <v>98</v>
      </c>
      <c r="X3" s="17" t="s">
        <v>151</v>
      </c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15</v>
      </c>
      <c r="AJ3" s="13">
        <v>10</v>
      </c>
      <c r="AK3" s="13">
        <v>5</v>
      </c>
      <c r="AL3" s="13">
        <v>2</v>
      </c>
      <c r="AM3" s="13"/>
      <c r="AN3" s="13"/>
      <c r="AO3" s="23">
        <v>32</v>
      </c>
      <c r="AP3" s="29"/>
      <c r="AQ3" s="19">
        <v>1</v>
      </c>
      <c r="AR3" s="13">
        <v>16</v>
      </c>
      <c r="AS3" s="13">
        <v>22</v>
      </c>
      <c r="AT3" s="13">
        <v>15</v>
      </c>
      <c r="AU3" s="13">
        <v>3</v>
      </c>
      <c r="AV3" s="13"/>
      <c r="AW3" s="13"/>
      <c r="AX3" s="23">
        <v>57</v>
      </c>
      <c r="AY3" s="32"/>
      <c r="AZ3" s="19">
        <v>0</v>
      </c>
      <c r="BA3" s="13">
        <v>3</v>
      </c>
      <c r="BB3" s="13">
        <v>3</v>
      </c>
      <c r="BC3" s="13">
        <v>2</v>
      </c>
      <c r="BD3" s="13">
        <v>1</v>
      </c>
      <c r="BE3" s="13"/>
      <c r="BF3" s="13">
        <v>0</v>
      </c>
      <c r="BG3" s="23">
        <v>9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2024-04-11T06:52:32Z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