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  <sheet name="Sheet1" sheetId="15" r:id="rId7"/>
  </sheets>
  <definedNames>
    <definedName name="_xlnm._FilterDatabase" localSheetId="0" hidden="1">装箱指令单批量导入!$A$1:$O$3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  <etc:cellImage>
    <xdr:pic>
      <xdr:nvPicPr>
        <xdr:cNvPr id="1446" name="ID_B0CB5061D70F43CFBE58AD3BF248DC8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196630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<sst xmlns="http://schemas.openxmlformats.org/spreadsheetml/2006/main" count="887" uniqueCount="165">
  <si>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</si>
  <si>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</si>
  <si>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</si>
  <si>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</si>
  <si>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</si>
  <si>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</si>
  <si>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</si>
  <si>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</si>
  <si>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</si>
  <si>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</si>
  <si>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</si>
  <si>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</si>
  <si>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</si>
  <si>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</si>
  <si>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</si>
  <si>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RY20240403036</t>
  </si>
  <si>
    <t>南浦正品仓</t>
  </si>
  <si>
    <t>CW502TS0126</t>
  </si>
  <si>
    <t>CW502TS0126W0L</t>
  </si>
  <si>
    <t>正品</t>
  </si>
  <si>
    <t>2024-04-03</t>
  </si>
  <si>
    <t>广州</t>
  </si>
  <si>
    <t>CW502TS0126W0M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</si>
  <si>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</si>
  <si>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</si>
  <si>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</si>
  <si>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</si>
  <si>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</si>
  <si>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</si>
  <si>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CW502TS0126W0</t>
  </si>
  <si>
    <t>L</t>
  </si>
  <si>
    <t>M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</si>
  <si>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</si>
  <si>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</si>
  <si>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</si>
  <si>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</si>
  <si>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</si>
  <si>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</si>
  <si>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</si>
  <si>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</si>
  <si>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</si>
  <si>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</si>
  <si>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</si>
  <si>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</si>
  <si>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</si>
  <si>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</si>
  <si>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</si>
  <si>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</si>
  <si>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</si>
  <si>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</si>
  <si>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</si>
  <si>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</si>
  <si>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</si>
  <si>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</si>
  <si>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</si>
  <si>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</si>
  <si>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</si>
  <si>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</si>
  <si>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</si>
  <si>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</si>
  <si>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</si>
  <si>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女装短袖圆领T恤</t>
  </si>
  <si>
    <t>衣喜</t>
  </si>
  <si>
    <t>400023</t>
  </si>
  <si>
    <t>166</t>
  </si>
  <si>
    <t>332</t>
  </si>
  <si>
    <t>全时段</t>
  </si>
  <si>
    <t>MO20231215007</t>
  </si>
  <si>
    <t>CHESTER CHARLES</t>
  </si>
  <si>
    <t>首单</t>
  </si>
  <si>
    <t>本白</t>
  </si>
  <si>
    <t>赖清友</t>
  </si>
  <si>
    <t>830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</si>
  <si>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</si>
  <si>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</si>
  <si>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</si>
  <si>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</si>
  <si>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</si>
  <si>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</si>
  <si>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</si>
  <si>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</si>
  <si>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</si>
  <si>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</si>
  <si>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</si>
  <si>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</si>
  <si>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</si>
  <si>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</si>
  <si>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</si>
  <si>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</si>
  <si>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</si>
  <si>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</si>
  <si>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</si>
  <si>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</si>
  <si>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</si>
  <si>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</si>
  <si>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</si>
  <si>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</si>
  <si>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</si>
  <si>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</si>
  <si>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</si>
  <si>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</si>
  <si>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</si>
  <si>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</si>
  <si>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</si>
  <si>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</si>
  <si>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</si>
  <si>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</si>
  <si>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</si>
  <si>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</si>
  <si>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</si>
  <si>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</si>
  <si>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</si>
  <si>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</si>
  <si>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</si>
  <si>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</si>
  <si>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</si>
  <si>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</si>
  <si>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</si>
  <si>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</si>
  <si>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CW502KW0417B0</t>
  </si>
  <si>
    <t>CW501KT0375B0</t>
  </si>
  <si>
    <t>CW501DP0117B0</t>
  </si>
  <si>
    <t>CCW22-U1H968-BLACK</t>
  </si>
  <si>
    <t>CCW22-H1H352-BLUE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</si>
  <si>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</si>
  <si>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</si>
  <si>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</si>
  <si>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</si>
  <si>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</si>
  <si>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</si>
  <si>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</si>
  <si>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</si>
  <si>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</si>
  <si>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</si>
  <si>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</si>
  <si>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</si>
  <si>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</si>
  <si>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S</t>
  </si>
  <si>
    <t>XL</t>
  </si>
  <si>
    <t>XXL</t>
  </si>
  <si>
    <t>F</t>
  </si>
  <si>
    <t>合计</t>
  </si>
  <si>
    <t>武汉合计</t>
  </si>
  <si>
    <t>广州期货仓</t>
  </si>
  <si>
    <t>香港</t>
  </si>
  <si>
    <t>南浦拍照样衣仓</t>
  </si>
  <si>
    <t>大货样衣仓</t>
  </si>
  <si>
    <t>武汉</t>
  </si>
  <si>
    <t>香港仓</t>
  </si>
  <si>
    <t>WOMEN</t>
  </si>
  <si>
    <t>KNITWEAR</t>
  </si>
  <si>
    <t>毛织</t>
  </si>
  <si>
    <t>PANTS</t>
  </si>
  <si>
    <t>裤子</t>
  </si>
  <si>
    <t>JEANS</t>
  </si>
  <si>
    <t>牛仔</t>
  </si>
  <si>
    <t>香港调拨</t>
  </si>
  <si>
    <t>首批</t>
  </si>
  <si>
    <t>计划部多做报关资料，后补的货品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</si>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</sst>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pivotCacheDefinition" Target="pivotCache/pivotCacheDefinition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www.wps.cn/officeDocument/2020/cellImage" Target="cellimages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951967593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7866607118B4791ABC95B26C70B3544&quot;,1)"/>
        <s v="=DISPIMG(&quot;ID_BB2405463DD748BF8F290F69DCD587F9&quot;,1)"/>
        <s v="=DISPIMG(&quot;ID_B0CB5061D70F43CFBE58AD3BF248DC86&quot;,1)"/>
        <s v="=DISPIMG(&quot;ID_A736116E492D4085B68813A6F7184CA9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502KW0417B0"/>
        <s v="CW501KT0375B0"/>
        <s v="CW501DP0117B0"/>
        <s v="CCW22-U1H968-BLACK"/>
        <s v="CCW22-H1H352-BLUE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KNITWEAR"/>
        <s v="PANTS"/>
        <s v="JEANS"/>
        <m/>
      </sharedItems>
    </cacheField>
    <cacheField name="品类2" numFmtId="0">
      <sharedItems containsBlank="1" count="5">
        <s v="品类"/>
        <s v="毛织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香港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4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6"/>
        <n v="18"/>
      </sharedItems>
    </cacheField>
    <cacheField name="S" numFmtId="0">
      <sharedItems containsBlank="1" containsNumber="1" containsInteger="1" containsMixedTypes="1" count="8">
        <s v="S"/>
        <n v="39"/>
        <n v="50"/>
        <n v="36"/>
        <n v="28"/>
        <n v="60"/>
        <n v="11"/>
        <m/>
      </sharedItems>
    </cacheField>
    <cacheField name="M" numFmtId="0">
      <sharedItems containsBlank="1" containsNumber="1" containsInteger="1" containsMixedTypes="1" count="8">
        <s v="M"/>
        <n v="31"/>
        <n v="39"/>
        <n v="48"/>
        <n v="29"/>
        <n v="58"/>
        <n v="10"/>
        <m/>
      </sharedItems>
    </cacheField>
    <cacheField name="L" numFmtId="0">
      <sharedItems containsBlank="1" containsNumber="1" containsInteger="1" containsMixedTypes="1" count="7">
        <s v="L"/>
        <n v="20"/>
        <n v="16"/>
        <n v="19"/>
        <n v="12"/>
        <n v="25"/>
        <m/>
      </sharedItems>
    </cacheField>
    <cacheField name="XL" numFmtId="0">
      <sharedItems containsBlank="1" containsNumber="1" containsInteger="1" containsMixedTypes="1" count="5">
        <s v="XL"/>
        <n v="11"/>
        <m/>
        <n v="7"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21"/>
        <n v="110"/>
        <n v="69"/>
        <n v="166"/>
        <n v="21"/>
        <m/>
      </sharedItems>
    </cacheField>
    <cacheField name="备注" numFmtId="0">
      <sharedItems containsBlank="1" count="3">
        <s v="备注"/>
        <m/>
        <s v="计划部多做报关资料，后补的货品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5"/>
        <n v="0"/>
        <n v="4"/>
        <n v="3"/>
        <m/>
      </sharedItems>
    </cacheField>
    <cacheField name="广州期货仓M" numFmtId="0">
      <sharedItems containsBlank="1" containsNumber="1" containsInteger="1" containsMixedTypes="1" count="5">
        <s v="M"/>
        <n v="9"/>
        <n v="8"/>
        <n v="7"/>
        <m/>
      </sharedItems>
    </cacheField>
    <cacheField name="广州期货仓L" numFmtId="0">
      <sharedItems containsBlank="1" containsNumber="1" containsInteger="1" containsMixedTypes="1" count="5">
        <s v="L"/>
        <n v="6"/>
        <n v="9"/>
        <n v="4"/>
        <m/>
      </sharedItems>
    </cacheField>
    <cacheField name="广州期货仓XL" numFmtId="0">
      <sharedItems containsBlank="1" containsNumber="1" containsInteger="1" containsMixedTypes="1" count="3">
        <s v="XL"/>
        <m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0"/>
        <n v="17"/>
        <n v="19"/>
        <n v="14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1"/>
        <n v="10"/>
        <m/>
      </sharedItems>
    </cacheField>
    <cacheField name="香港仓S" numFmtId="0">
      <sharedItems containsBlank="1" containsNumber="1" containsInteger="1" containsMixedTypes="1" count="8">
        <s v="S"/>
        <n v="27"/>
        <n v="34"/>
        <n v="24"/>
        <n v="21"/>
        <n v="28"/>
        <n v="11"/>
        <m/>
      </sharedItems>
    </cacheField>
    <cacheField name="香港仓M" numFmtId="0">
      <sharedItems containsBlank="1" containsNumber="1" containsInteger="1" containsMixedTypes="1" count="8">
        <s v="M"/>
        <n v="18"/>
        <n v="23"/>
        <n v="33"/>
        <n v="19"/>
        <n v="26"/>
        <n v="10"/>
        <m/>
      </sharedItems>
    </cacheField>
    <cacheField name="香港仓L" numFmtId="0">
      <sharedItems containsBlank="1" containsNumber="1" containsInteger="1" containsMixedTypes="1" count="7">
        <s v="L"/>
        <n v="12"/>
        <n v="5"/>
        <n v="10"/>
        <n v="7"/>
        <n v="14"/>
        <m/>
      </sharedItems>
    </cacheField>
    <cacheField name="香港仓XL" numFmtId="0">
      <sharedItems containsBlank="1" containsNumber="1" containsInteger="1" containsMixedTypes="1" count="5">
        <s v="XL"/>
        <n v="9"/>
        <m/>
        <n v="3"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66"/>
        <n v="73"/>
        <n v="70"/>
        <n v="47"/>
        <n v="80"/>
        <n v="2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5"/>
        <n v="8"/>
        <m/>
      </sharedItems>
    </cacheField>
    <cacheField name="南浦正品仓S" numFmtId="0">
      <sharedItems containsBlank="1" containsNumber="1" containsInteger="1" containsMixedTypes="1" count="8">
        <s v="S"/>
        <n v="6"/>
        <n v="15"/>
        <n v="7"/>
        <n v="3"/>
        <n v="31"/>
        <n v="0"/>
        <m/>
      </sharedItems>
    </cacheField>
    <cacheField name="南浦正品仓M" numFmtId="0">
      <sharedItems containsBlank="1" containsNumber="1" containsInteger="1" containsMixedTypes="1" count="7">
        <s v="M"/>
        <n v="4"/>
        <n v="8"/>
        <n v="3"/>
        <n v="32"/>
        <n v="0"/>
        <m/>
      </sharedItems>
    </cacheField>
    <cacheField name="南浦正品仓L" numFmtId="0">
      <sharedItems containsBlank="1" containsNumber="1" containsInteger="1" containsMixedTypes="1" count="7">
        <s v="L"/>
        <n v="2"/>
        <n v="3"/>
        <n v="1"/>
        <n v="11"/>
        <n v="0"/>
        <m/>
      </sharedItems>
    </cacheField>
    <cacheField name="南浦正品仓XL" numFmtId="0">
      <sharedItems containsBlank="1" containsNumber="1" containsInteger="1" containsMixedTypes="1" count="5">
        <s v="XL"/>
        <n v="2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4"/>
        <n v="30"/>
        <n v="20"/>
        <n v="7"/>
        <n v="8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2"/>
    <x v="3"/>
    <x v="3"/>
    <x v="1"/>
    <x v="2"/>
    <x v="1"/>
    <x v="1"/>
    <x v="3"/>
    <x v="1"/>
    <x v="1"/>
    <x v="3"/>
    <x v="3"/>
    <x v="3"/>
    <x v="3"/>
    <x v="1"/>
    <x v="1"/>
    <x v="3"/>
    <x v="1"/>
    <x v="1"/>
    <x v="3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1"/>
    <x v="1"/>
    <x v="1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4"/>
    <x v="3"/>
    <x v="3"/>
    <x v="1"/>
    <x v="1"/>
    <x v="1"/>
    <x v="4"/>
    <x v="1"/>
    <x v="1"/>
    <x v="4"/>
    <x v="4"/>
    <x v="4"/>
    <x v="2"/>
    <x v="1"/>
    <x v="1"/>
    <x v="4"/>
    <x v="1"/>
    <x v="1"/>
    <x v="4"/>
    <x v="3"/>
    <x v="3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3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3"/>
    <x v="5"/>
    <x v="5"/>
    <x v="5"/>
    <x v="4"/>
    <x v="1"/>
    <x v="1"/>
    <x v="5"/>
    <x v="1"/>
    <x v="3"/>
    <x v="5"/>
    <x v="4"/>
    <x v="4"/>
    <x v="3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1"/>
    <x v="6"/>
    <x v="6"/>
    <x v="6"/>
    <x v="2"/>
    <x v="1"/>
    <x v="1"/>
    <x v="6"/>
    <x v="2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4"/>
    <x v="6"/>
    <x v="6"/>
    <x v="6"/>
    <x v="2"/>
    <x v="1"/>
    <x v="1"/>
    <x v="6"/>
    <x v="1"/>
    <x v="1"/>
    <x v="6"/>
    <x v="5"/>
    <x v="5"/>
    <x v="2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4"/>
    <x v="4"/>
    <x v="2"/>
    <x v="3"/>
    <x v="3"/>
    <x v="3"/>
    <x v="1"/>
    <x v="1"/>
    <x v="7"/>
    <x v="7"/>
    <x v="6"/>
    <x v="2"/>
    <x v="1"/>
    <x v="1"/>
    <x v="7"/>
    <x v="1"/>
    <x v="1"/>
    <x v="1"/>
    <x v="1"/>
    <x v="1"/>
    <x v="1"/>
    <x v="1"/>
    <x v="1"/>
    <x v="2"/>
    <x v="1"/>
    <x v="2"/>
    <x v="5"/>
    <x v="4"/>
    <x v="4"/>
    <x v="1"/>
    <x v="1"/>
    <x v="1"/>
    <x v="6"/>
    <x v="1"/>
    <x v="4"/>
    <x v="7"/>
    <x v="7"/>
    <x v="6"/>
    <x v="2"/>
    <x v="1"/>
    <x v="1"/>
    <x v="7"/>
    <x v="1"/>
    <x v="4"/>
    <x v="7"/>
    <x v="6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6"/>
        <item x="0"/>
        <item m="1" x="54"/>
        <item m="1" x="55"/>
        <item m="1" x="56"/>
        <item m="1" x="57"/>
        <item m="1" x="59"/>
        <item m="1" x="66"/>
        <item m="1" x="60"/>
        <item m="1" x="61"/>
        <item m="1" x="62"/>
        <item m="1" x="63"/>
        <item m="1" x="64"/>
        <item m="1" x="65"/>
        <item m="1" x="58"/>
        <item m="1" x="52"/>
        <item m="1" x="53"/>
        <item m="1" x="50"/>
        <item m="1" x="51"/>
        <item m="1" x="49"/>
        <item m="1" x="44"/>
        <item m="1" x="45"/>
        <item m="1" x="46"/>
        <item m="1" x="47"/>
        <item m="1" x="48"/>
        <item m="1" x="41"/>
        <item m="1" x="42"/>
        <item m="1" x="15"/>
        <item m="1" x="43"/>
        <item m="1" x="40"/>
        <item m="1" x="20"/>
        <item m="1" x="34"/>
        <item m="1" x="35"/>
        <item m="1" x="36"/>
        <item m="1" x="37"/>
        <item m="1" x="38"/>
        <item m="1" x="39"/>
        <item m="1" x="28"/>
        <item m="1" x="29"/>
        <item m="1" x="25"/>
        <item m="1" x="30"/>
        <item m="1" x="31"/>
        <item m="1" x="32"/>
        <item m="1" x="33"/>
        <item m="1" x="22"/>
        <item m="1" x="23"/>
        <item m="1" x="24"/>
        <item m="1" x="26"/>
        <item m="1" x="27"/>
        <item m="1" x="16"/>
        <item m="1" x="17"/>
        <item m="1" x="18"/>
        <item m="1" x="19"/>
        <item m="1" x="21"/>
        <item m="1" x="14"/>
        <item m="1" x="12"/>
        <item m="1" x="13"/>
        <item m="1" x="9"/>
        <item m="1" x="8"/>
        <item m="1" x="10"/>
        <item m="1" x="11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7" sqref="D7"/>
    </sheetView>
  </sheetViews>
  <sheetFormatPr defaultColWidth="8.66153846153846" defaultRowHeight="16.5" outlineLevelRow="2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customFormat="1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2</v>
      </c>
      <c r="F2" s="47" t="s">
        <v>19</v>
      </c>
      <c r="G2" s="47"/>
      <c r="H2" s="47" t="s">
        <v>20</v>
      </c>
      <c r="I2" s="47" t="s">
        <v>21</v>
      </c>
    </row>
    <row r="3" customFormat="1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5</v>
      </c>
      <c r="F3" s="47" t="s">
        <v>19</v>
      </c>
      <c r="G3" s="47"/>
      <c r="H3" s="47" t="s">
        <v>20</v>
      </c>
      <c r="I3" s="47" t="s">
        <v>21</v>
      </c>
    </row>
  </sheetData>
  <autoFilter ref="A1:O3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9"/>
  <sheetViews>
    <sheetView zoomScale="70" zoomScaleNormal="70" workbookViewId="0">
      <pane ySplit="5" topLeftCell="A6" activePane="bottomLeft" state="frozen"/>
      <selection/>
      <selection pane="bottomLeft" activeCell="C4" sqref="C4:K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23</v>
      </c>
      <c r="B1" s="39" t="s">
        <v>23</v>
      </c>
      <c r="C1" s="39" t="s">
        <v>24</v>
      </c>
      <c r="D1" s="39" t="s">
        <v>23</v>
      </c>
      <c r="E1" s="39" t="s">
        <v>24</v>
      </c>
      <c r="F1" s="39" t="s">
        <v>24</v>
      </c>
      <c r="G1" s="39" t="s">
        <v>24</v>
      </c>
      <c r="H1" s="39" t="s">
        <v>24</v>
      </c>
      <c r="J1" s="39" t="s">
        <v>24</v>
      </c>
      <c r="K1" s="39" t="s">
        <v>24</v>
      </c>
    </row>
    <row r="2" s="39" customFormat="1" ht="46" customHeight="1" spans="3:11">
      <c r="C2" t="e">
        <f>_xlfn.XLOOKUP(E2,预约送货单!F:F,预约送货单!D:D)</f>
        <v>#N/A</v>
      </c>
      <c r="D2" s="41" t="s">
        <v>25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26</v>
      </c>
    </row>
    <row r="3" s="40" customFormat="1" ht="33" spans="1:17">
      <c r="A3" s="42" t="s">
        <v>27</v>
      </c>
      <c r="B3" s="42" t="s">
        <v>28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29</v>
      </c>
      <c r="B4" s="4" t="s">
        <v>30</v>
      </c>
      <c r="C4" t="str">
        <f>_xlfn.XLOOKUP(E4,预约送货单!F:F,预约送货单!D:D)</f>
        <v>RY20240403036</v>
      </c>
      <c r="D4" t="s">
        <v>16</v>
      </c>
      <c r="E4" t="str">
        <f>_xlfn.XLOOKUP(F4,预约送货单!Z:Z,预约送货单!F:F)</f>
        <v>CW502TS0126</v>
      </c>
      <c r="F4" t="str">
        <f t="shared" si="0"/>
        <v>CW502TS0126W0L</v>
      </c>
      <c r="G4" t="e">
        <f>VLOOKUP(D4&amp;B4&amp;A4,分仓ST!A:E,5,0)</f>
        <v>#N/A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广州</v>
      </c>
    </row>
    <row r="5" spans="1:11">
      <c r="A5" t="s">
        <v>29</v>
      </c>
      <c r="B5" s="4" t="s">
        <v>31</v>
      </c>
      <c r="C5" t="str">
        <f>_xlfn.XLOOKUP(E5,预约送货单!F:F,预约送货单!D:D)</f>
        <v>RY20240403036</v>
      </c>
      <c r="D5" t="s">
        <v>16</v>
      </c>
      <c r="E5" t="str">
        <f>_xlfn.XLOOKUP(F5,预约送货单!Z:Z,预约送货单!F:F)</f>
        <v>CW502TS0126</v>
      </c>
      <c r="F5" t="str">
        <f t="shared" si="0"/>
        <v>CW502TS0126W0M</v>
      </c>
      <c r="G5" t="e">
        <f>VLOOKUP(D5&amp;B5&amp;A5,分仓ST!A:E,5,0)</f>
        <v>#N/A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广州</v>
      </c>
    </row>
    <row r="6" spans="3:11">
      <c r="C6" t="e">
        <f>_xlfn.XLOOKUP(E6,预约送货单!F:F,预约送货单!D:D)</f>
        <v>#N/A</v>
      </c>
      <c r="E6" t="e">
        <f>_xlfn.XLOOKUP(F6,预约送货单!Z:Z,预约送货单!F:F)</f>
        <v>#N/A</v>
      </c>
      <c r="F6" t="str">
        <f t="shared" si="0"/>
        <v/>
      </c>
      <c r="G6" t="e">
        <f>VLOOKUP(D6&amp;B6&amp;A6,分仓ST!A:E,5,0)</f>
        <v>#N/A</v>
      </c>
      <c r="H6" t="e">
        <f>_xlfn.XLOOKUP(E6,预约送货单!F:F,预约送货单!E:E)</f>
        <v>#N/A</v>
      </c>
      <c r="J6" t="e">
        <f>VLOOKUP(E6,预约送货单!F:N,9,0)</f>
        <v>#N/A</v>
      </c>
      <c r="K6" t="str">
        <f t="shared" si="1"/>
        <v>广州</v>
      </c>
    </row>
    <row r="7" ht="19" customHeight="1" spans="3:11">
      <c r="C7" t="e">
        <f>_xlfn.XLOOKUP(E7,预约送货单!F:F,预约送货单!D:D)</f>
        <v>#N/A</v>
      </c>
      <c r="E7" t="e">
        <f>_xlfn.XLOOKUP(F7,预约送货单!Z:Z,预约送货单!F:F)</f>
        <v>#N/A</v>
      </c>
      <c r="F7" t="str">
        <f t="shared" si="0"/>
        <v/>
      </c>
      <c r="G7" t="e">
        <f>VLOOKUP(D7&amp;B7&amp;A7,分仓ST!A:E,5,0)</f>
        <v>#N/A</v>
      </c>
      <c r="H7" t="e">
        <f>_xlfn.XLOOKUP(E7,预约送货单!F:F,预约送货单!E:E)</f>
        <v>#N/A</v>
      </c>
      <c r="J7" t="e">
        <f>VLOOKUP(E7,预约送货单!F:N,9,0)</f>
        <v>#N/A</v>
      </c>
      <c r="K7" t="str">
        <f t="shared" si="1"/>
        <v>广州</v>
      </c>
    </row>
    <row r="8" spans="3:11">
      <c r="C8" t="e">
        <f>_xlfn.XLOOKUP(E8,预约送货单!F:F,预约送货单!D:D)</f>
        <v>#N/A</v>
      </c>
      <c r="E8" t="e">
        <f>_xlfn.XLOOKUP(F8,预约送货单!Z:Z,预约送货单!F:F)</f>
        <v>#N/A</v>
      </c>
      <c r="F8" t="str">
        <f t="shared" si="0"/>
        <v/>
      </c>
      <c r="G8" t="e">
        <f>VLOOKUP(D8&amp;B8&amp;A8,分仓ST!A:E,5,0)</f>
        <v>#N/A</v>
      </c>
      <c r="H8" t="e">
        <f>_xlfn.XLOOKUP(E8,预约送货单!F:F,预约送货单!E:E)</f>
        <v>#N/A</v>
      </c>
      <c r="J8" t="e">
        <f>VLOOKUP(E8,预约送货单!F:N,9,0)</f>
        <v>#N/A</v>
      </c>
      <c r="K8" t="str">
        <f t="shared" si="1"/>
        <v>广州</v>
      </c>
    </row>
    <row r="9" spans="3:11">
      <c r="C9" t="e">
        <f>_xlfn.XLOOKUP(E9,预约送货单!F:F,预约送货单!D:D)</f>
        <v>#N/A</v>
      </c>
      <c r="E9" t="e">
        <f>_xlfn.XLOOKUP(F9,预约送货单!Z:Z,预约送货单!F:F)</f>
        <v>#N/A</v>
      </c>
      <c r="F9" t="str">
        <f t="shared" si="0"/>
        <v/>
      </c>
      <c r="G9" t="e">
        <f>VLOOKUP(D9&amp;B9&amp;A9,分仓ST!A:E,5,0)</f>
        <v>#N/A</v>
      </c>
      <c r="H9" t="e">
        <f>_xlfn.XLOOKUP(E9,预约送货单!F:F,预约送货单!E:E)</f>
        <v>#N/A</v>
      </c>
      <c r="J9" t="e">
        <f>VLOOKUP(E9,预约送货单!F:N,9,0)</f>
        <v>#N/A</v>
      </c>
      <c r="K9" t="str">
        <f t="shared" si="1"/>
        <v>广州</v>
      </c>
    </row>
    <row r="10" spans="3:11">
      <c r="C10" t="e">
        <f>_xlfn.XLOOKUP(E10,预约送货单!F:F,预约送货单!D:D)</f>
        <v>#N/A</v>
      </c>
      <c r="E10" t="e">
        <f>_xlfn.XLOOKUP(F10,预约送货单!Z:Z,预约送货单!F:F)</f>
        <v>#N/A</v>
      </c>
      <c r="F10" t="str">
        <f t="shared" si="0"/>
        <v/>
      </c>
      <c r="G10" t="e">
        <f>VLOOKUP(D10&amp;B10&amp;A10,分仓ST!A:E,5,0)</f>
        <v>#N/A</v>
      </c>
      <c r="H10" t="e">
        <f>_xlfn.XLOOKUP(E10,预约送货单!F:F,预约送货单!E:E)</f>
        <v>#N/A</v>
      </c>
      <c r="J10" t="e">
        <f>VLOOKUP(E10,预约送货单!F:N,9,0)</f>
        <v>#N/A</v>
      </c>
      <c r="K10" t="str">
        <f t="shared" si="1"/>
        <v>广州</v>
      </c>
    </row>
    <row r="11" spans="3:11">
      <c r="C11" t="e">
        <f>_xlfn.XLOOKUP(E11,预约送货单!F:F,预约送货单!D:D)</f>
        <v>#N/A</v>
      </c>
      <c r="E11" t="e">
        <f>_xlfn.XLOOKUP(F11,预约送货单!Z:Z,预约送货单!F:F)</f>
        <v>#N/A</v>
      </c>
      <c r="F11" t="str">
        <f t="shared" si="0"/>
        <v/>
      </c>
      <c r="G11" t="e">
        <f>VLOOKUP(D11&amp;B11&amp;A11,分仓ST!A:E,5,0)</f>
        <v>#N/A</v>
      </c>
      <c r="H11" t="e">
        <f>_xlfn.XLOOKUP(E11,预约送货单!F:F,预约送货单!E:E)</f>
        <v>#N/A</v>
      </c>
      <c r="J11" t="e">
        <f>VLOOKUP(E11,预约送货单!F:N,9,0)</f>
        <v>#N/A</v>
      </c>
      <c r="K11" t="str">
        <f t="shared" si="1"/>
        <v>广州</v>
      </c>
    </row>
    <row r="12" spans="3:11">
      <c r="C12" t="e">
        <f>_xlfn.XLOOKUP(E12,预约送货单!F:F,预约送货单!D:D)</f>
        <v>#N/A</v>
      </c>
      <c r="E12" t="e">
        <f>_xlfn.XLOOKUP(F12,预约送货单!Z:Z,预约送货单!F:F)</f>
        <v>#N/A</v>
      </c>
      <c r="F12" t="str">
        <f t="shared" si="0"/>
        <v/>
      </c>
      <c r="G12" t="e">
        <f>VLOOKUP(D12&amp;B12&amp;A12,分仓ST!A:E,5,0)</f>
        <v>#N/A</v>
      </c>
      <c r="H12" t="e">
        <f>_xlfn.XLOOKUP(E12,预约送货单!F:F,预约送货单!E:E)</f>
        <v>#N/A</v>
      </c>
      <c r="J12" t="e">
        <f>VLOOKUP(E12,预约送货单!F:N,9,0)</f>
        <v>#N/A</v>
      </c>
      <c r="K12" t="str">
        <f t="shared" si="1"/>
        <v>广州</v>
      </c>
    </row>
    <row r="13" spans="3:11"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3:11"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3:11"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si="0"/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0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0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ref="F19:F42" si="2">A19&amp;B19</f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ref="K19:K42" si="3">IF(D19="香港仓","香港",IF(D19="武汉仓","武汉","广州"))</f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3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3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3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3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3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3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3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3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3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3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3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3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3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3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3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3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3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3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3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3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3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3"/>
        <v>广州</v>
      </c>
    </row>
    <row r="42" spans="3:11"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3"/>
        <v>广州</v>
      </c>
    </row>
    <row r="43" spans="3:11"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ref="F43:F106" si="4">A43&amp;B43</f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ref="K43:K106" si="5">IF(D43="香港仓","香港",IF(D43="武汉仓","武汉","广州"))</f>
        <v>广州</v>
      </c>
    </row>
    <row r="44" spans="3:11"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si="4"/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si="5"/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4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5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4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5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4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5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4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5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4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5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4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5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4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5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4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5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4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5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E10" activePane="bottomRight" state="frozen"/>
      <selection/>
      <selection pane="topRight"/>
      <selection pane="bottomLeft"/>
      <selection pane="bottomRight" activeCell="K10" sqref="K10:K11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6" customFormat="1" ht="14.5" spans="1:35">
      <c r="A1" s="37" t="s">
        <v>32</v>
      </c>
      <c r="B1" s="37" t="s">
        <v>33</v>
      </c>
      <c r="C1" s="36" t="s">
        <v>34</v>
      </c>
      <c r="D1" s="36" t="s">
        <v>35</v>
      </c>
      <c r="E1" s="36" t="s">
        <v>5</v>
      </c>
      <c r="F1" s="36" t="s">
        <v>36</v>
      </c>
      <c r="G1" s="36" t="s">
        <v>37</v>
      </c>
      <c r="H1" s="36" t="s">
        <v>38</v>
      </c>
      <c r="I1" s="36" t="s">
        <v>39</v>
      </c>
      <c r="J1" s="36" t="s">
        <v>6</v>
      </c>
      <c r="K1" s="36" t="s">
        <v>4</v>
      </c>
      <c r="L1" s="36" t="s">
        <v>40</v>
      </c>
      <c r="M1" s="36" t="s">
        <v>41</v>
      </c>
      <c r="N1" s="36" t="s">
        <v>7</v>
      </c>
      <c r="O1" s="36" t="s">
        <v>42</v>
      </c>
      <c r="P1" s="36" t="s">
        <v>43</v>
      </c>
      <c r="Q1" s="36" t="s">
        <v>44</v>
      </c>
      <c r="R1" s="36" t="s">
        <v>45</v>
      </c>
      <c r="S1" s="36" t="s">
        <v>46</v>
      </c>
      <c r="T1" s="36" t="s">
        <v>47</v>
      </c>
      <c r="U1" s="36" t="s">
        <v>1</v>
      </c>
      <c r="V1" s="36" t="s">
        <v>48</v>
      </c>
      <c r="W1" s="36" t="s">
        <v>49</v>
      </c>
      <c r="X1" s="36" t="s">
        <v>50</v>
      </c>
      <c r="Y1" s="36" t="s">
        <v>51</v>
      </c>
      <c r="Z1" s="36" t="s">
        <v>3</v>
      </c>
      <c r="AA1" s="36" t="s">
        <v>52</v>
      </c>
      <c r="AB1" s="36" t="s">
        <v>28</v>
      </c>
      <c r="AC1" s="36" t="s">
        <v>53</v>
      </c>
      <c r="AD1" s="36" t="s">
        <v>54</v>
      </c>
      <c r="AE1" s="36" t="s">
        <v>55</v>
      </c>
      <c r="AF1" s="36" t="s">
        <v>56</v>
      </c>
      <c r="AG1" s="36" t="s">
        <v>57</v>
      </c>
      <c r="AH1" s="36" t="s">
        <v>58</v>
      </c>
      <c r="AI1" s="36" t="s">
        <v>59</v>
      </c>
    </row>
    <row r="2" spans="1:35">
      <c r="A2" s="38">
        <f>SUMIFS(装箱指令单批量导入!E:E,装箱指令单批量导入!D:D,Z2,装箱指令单批量导入!A:A,D2)</f>
        <v>0</v>
      </c>
      <c r="B2" s="38">
        <f t="shared" ref="B2:B43" si="0">A2-K2</f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35">
      <c r="A3" s="38">
        <f>SUMIFS(装箱指令单批量导入!E:E,装箱指令单批量导入!D:D,Z3,装箱指令单批量导入!A:A,D3)</f>
        <v>0</v>
      </c>
      <c r="B3" s="38">
        <f t="shared" si="0"/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</row>
    <row r="4" spans="1:35">
      <c r="A4" s="38">
        <f>SUMIFS(装箱指令单批量导入!E:E,装箱指令单批量导入!D:D,Z4,装箱指令单批量导入!A:A,D4)</f>
        <v>0</v>
      </c>
      <c r="B4" s="38">
        <f t="shared" si="0"/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</row>
    <row r="5" spans="1:35">
      <c r="A5" s="38">
        <f>SUMIFS(装箱指令单批量导入!E:E,装箱指令单批量导入!D:D,Z5,装箱指令单批量导入!A:A,D5)</f>
        <v>0</v>
      </c>
      <c r="B5" s="38">
        <f t="shared" si="0"/>
        <v>0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</row>
    <row r="6" spans="1:35">
      <c r="A6" s="38">
        <f>SUMIFS(装箱指令单批量导入!E:E,装箱指令单批量导入!D:D,Z6,装箱指令单批量导入!A:A,D6)</f>
        <v>0</v>
      </c>
      <c r="B6" s="38">
        <f t="shared" si="0"/>
        <v>0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</row>
    <row r="7" spans="1:35">
      <c r="A7" s="38">
        <f>SUMIFS(装箱指令单批量导入!E:E,装箱指令单批量导入!D:D,Z7,装箱指令单批量导入!A:A,D7)</f>
        <v>0</v>
      </c>
      <c r="B7" s="38">
        <f t="shared" si="0"/>
        <v>0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</row>
    <row r="8" spans="1:35">
      <c r="A8" s="38">
        <f>SUMIFS(装箱指令单批量导入!E:E,装箱指令单批量导入!D:D,Z8,装箱指令单批量导入!A:A,D8)</f>
        <v>0</v>
      </c>
      <c r="B8" s="38">
        <f t="shared" si="0"/>
        <v>0</v>
      </c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2</v>
      </c>
      <c r="B10" s="38">
        <f t="shared" si="0"/>
        <v>0</v>
      </c>
      <c r="C10" s="36" t="s">
        <v>60</v>
      </c>
      <c r="D10" s="36" t="s">
        <v>15</v>
      </c>
      <c r="E10" s="36" t="s">
        <v>19</v>
      </c>
      <c r="F10" s="36" t="s">
        <v>17</v>
      </c>
      <c r="G10" s="36" t="s">
        <v>61</v>
      </c>
      <c r="H10" s="36" t="s">
        <v>62</v>
      </c>
      <c r="I10" s="36" t="s">
        <v>63</v>
      </c>
      <c r="J10" s="36" t="s">
        <v>64</v>
      </c>
      <c r="K10" s="36">
        <v>2</v>
      </c>
      <c r="L10" s="36" t="s">
        <v>65</v>
      </c>
      <c r="M10" s="36">
        <v>0</v>
      </c>
      <c r="N10" s="36" t="s">
        <v>20</v>
      </c>
      <c r="O10" s="36" t="s">
        <v>66</v>
      </c>
      <c r="P10" s="36" t="s">
        <v>19</v>
      </c>
      <c r="Q10" s="36" t="s">
        <v>67</v>
      </c>
      <c r="R10" s="36" t="s">
        <v>67</v>
      </c>
      <c r="S10" s="36"/>
      <c r="T10" s="36"/>
      <c r="U10" s="36" t="s">
        <v>16</v>
      </c>
      <c r="V10" s="36" t="s">
        <v>68</v>
      </c>
      <c r="W10" s="36" t="s">
        <v>69</v>
      </c>
      <c r="X10" s="36"/>
      <c r="Y10" s="36"/>
      <c r="Z10" s="36" t="s">
        <v>18</v>
      </c>
      <c r="AA10" s="36" t="s">
        <v>70</v>
      </c>
      <c r="AB10" s="36" t="s">
        <v>30</v>
      </c>
      <c r="AC10" s="36"/>
      <c r="AD10" s="36" t="s">
        <v>71</v>
      </c>
      <c r="AE10" s="36" t="s">
        <v>71</v>
      </c>
      <c r="AF10" s="36" t="s">
        <v>20</v>
      </c>
      <c r="AG10" s="36"/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5</v>
      </c>
      <c r="B11" s="38">
        <f t="shared" si="0"/>
        <v>0</v>
      </c>
      <c r="C11" s="36" t="s">
        <v>60</v>
      </c>
      <c r="D11" s="36" t="s">
        <v>15</v>
      </c>
      <c r="E11" s="36" t="s">
        <v>19</v>
      </c>
      <c r="F11" s="36" t="s">
        <v>17</v>
      </c>
      <c r="G11" s="36" t="s">
        <v>61</v>
      </c>
      <c r="H11" s="36" t="s">
        <v>62</v>
      </c>
      <c r="I11" s="36" t="s">
        <v>63</v>
      </c>
      <c r="J11" s="36" t="s">
        <v>64</v>
      </c>
      <c r="K11" s="36">
        <v>5</v>
      </c>
      <c r="L11" s="36" t="s">
        <v>72</v>
      </c>
      <c r="M11" s="36">
        <v>0</v>
      </c>
      <c r="N11" s="36" t="s">
        <v>20</v>
      </c>
      <c r="O11" s="36" t="s">
        <v>66</v>
      </c>
      <c r="P11" s="36" t="s">
        <v>19</v>
      </c>
      <c r="Q11" s="36" t="s">
        <v>67</v>
      </c>
      <c r="R11" s="36" t="s">
        <v>67</v>
      </c>
      <c r="S11" s="36"/>
      <c r="T11" s="36"/>
      <c r="U11" s="36" t="s">
        <v>16</v>
      </c>
      <c r="V11" s="36" t="s">
        <v>68</v>
      </c>
      <c r="W11" s="36" t="s">
        <v>69</v>
      </c>
      <c r="X11" s="36"/>
      <c r="Y11" s="36"/>
      <c r="Z11" s="36" t="s">
        <v>22</v>
      </c>
      <c r="AA11" s="36" t="s">
        <v>70</v>
      </c>
      <c r="AB11" s="36" t="s">
        <v>31</v>
      </c>
      <c r="AC11" s="36"/>
      <c r="AD11" s="36" t="s">
        <v>71</v>
      </c>
      <c r="AE11" s="36" t="s">
        <v>71</v>
      </c>
      <c r="AF11" s="36" t="s">
        <v>20</v>
      </c>
      <c r="AG11" s="36"/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76" activePane="bottomLeft" state="frozen"/>
      <selection/>
      <selection pane="bottomLeft" activeCell="C588" sqref="C58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73</v>
      </c>
      <c r="B3" t="s">
        <v>74</v>
      </c>
      <c r="C3" t="s">
        <v>27</v>
      </c>
      <c r="D3" t="s">
        <v>75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76</v>
      </c>
      <c r="D4" t="s">
        <v>77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76</v>
      </c>
      <c r="D5" t="s">
        <v>78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76</v>
      </c>
      <c r="D6" t="s">
        <v>79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76</v>
      </c>
      <c r="D7" t="s">
        <v>80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76</v>
      </c>
      <c r="D8" t="s">
        <v>81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76</v>
      </c>
      <c r="D9" t="s">
        <v>82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76</v>
      </c>
      <c r="D10" t="s">
        <v>83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76</v>
      </c>
      <c r="D11" t="s">
        <v>84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76</v>
      </c>
      <c r="D12" t="s">
        <v>85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76</v>
      </c>
      <c r="D13" t="s">
        <v>86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76</v>
      </c>
      <c r="D14" t="s">
        <v>87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76</v>
      </c>
      <c r="D15" t="s">
        <v>88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76</v>
      </c>
      <c r="D16" t="s">
        <v>89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76</v>
      </c>
      <c r="D17" t="s">
        <v>90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76</v>
      </c>
      <c r="D18" t="s">
        <v>91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76</v>
      </c>
      <c r="D19" t="s">
        <v>92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76</v>
      </c>
      <c r="D20" t="s">
        <v>93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76</v>
      </c>
      <c r="D21" t="s">
        <v>94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76</v>
      </c>
      <c r="D22" t="s">
        <v>95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76</v>
      </c>
      <c r="D23" t="s">
        <v>96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76</v>
      </c>
      <c r="D24" t="s">
        <v>97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76</v>
      </c>
      <c r="D25" t="s">
        <v>98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76</v>
      </c>
      <c r="D26" t="s">
        <v>99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76</v>
      </c>
      <c r="D27" t="s">
        <v>100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76</v>
      </c>
      <c r="D28" t="s">
        <v>101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76</v>
      </c>
      <c r="D29" t="s">
        <v>102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76</v>
      </c>
      <c r="D30" t="s">
        <v>103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76</v>
      </c>
      <c r="D31" t="s">
        <v>104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76</v>
      </c>
      <c r="D32" t="s">
        <v>105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76</v>
      </c>
      <c r="D33" t="s">
        <v>106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76</v>
      </c>
      <c r="D34" t="s">
        <v>107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76</v>
      </c>
      <c r="D35" t="s">
        <v>108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76</v>
      </c>
      <c r="D36" t="s">
        <v>109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76</v>
      </c>
      <c r="D37" t="s">
        <v>110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76</v>
      </c>
      <c r="D38" t="s">
        <v>111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76</v>
      </c>
      <c r="D39" t="s">
        <v>112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76</v>
      </c>
      <c r="D40" t="s">
        <v>113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76</v>
      </c>
      <c r="D41" t="s">
        <v>114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76</v>
      </c>
      <c r="D42" t="s">
        <v>115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76</v>
      </c>
      <c r="D43" t="s">
        <v>116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76</v>
      </c>
      <c r="D44" t="s">
        <v>117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76</v>
      </c>
      <c r="D45" t="s">
        <v>118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27</v>
      </c>
      <c r="D46" t="s">
        <v>77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27</v>
      </c>
      <c r="D47" t="s">
        <v>78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27</v>
      </c>
      <c r="D48" t="s">
        <v>79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27</v>
      </c>
      <c r="D49" t="s">
        <v>80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27</v>
      </c>
      <c r="D50" t="s">
        <v>81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27</v>
      </c>
      <c r="D51" t="s">
        <v>82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27</v>
      </c>
      <c r="D52" t="s">
        <v>83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27</v>
      </c>
      <c r="D53" t="s">
        <v>84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27</v>
      </c>
      <c r="D54" t="s">
        <v>85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27</v>
      </c>
      <c r="D55" t="s">
        <v>86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27</v>
      </c>
      <c r="D56" t="s">
        <v>87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27</v>
      </c>
      <c r="D57" t="s">
        <v>88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27</v>
      </c>
      <c r="D58" t="s">
        <v>89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27</v>
      </c>
      <c r="D59" t="s">
        <v>90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27</v>
      </c>
      <c r="D60" t="s">
        <v>91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27</v>
      </c>
      <c r="D61" t="s">
        <v>92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27</v>
      </c>
      <c r="D62" t="s">
        <v>93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27</v>
      </c>
      <c r="D63" t="s">
        <v>94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27</v>
      </c>
      <c r="D64" t="s">
        <v>95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27</v>
      </c>
      <c r="D65" t="s">
        <v>96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27</v>
      </c>
      <c r="D66" t="s">
        <v>97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27</v>
      </c>
      <c r="D67" t="s">
        <v>98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27</v>
      </c>
      <c r="D68" t="s">
        <v>99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27</v>
      </c>
      <c r="D69" t="s">
        <v>100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27</v>
      </c>
      <c r="D70" t="s">
        <v>101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27</v>
      </c>
      <c r="D71" t="s">
        <v>102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27</v>
      </c>
      <c r="D72" t="s">
        <v>103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27</v>
      </c>
      <c r="D73" t="s">
        <v>104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27</v>
      </c>
      <c r="D74" t="s">
        <v>105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27</v>
      </c>
      <c r="D75" t="s">
        <v>106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27</v>
      </c>
      <c r="D76" t="s">
        <v>107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27</v>
      </c>
      <c r="D77" t="s">
        <v>108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27</v>
      </c>
      <c r="D78" t="s">
        <v>109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27</v>
      </c>
      <c r="D79" t="s">
        <v>110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27</v>
      </c>
      <c r="D80" t="s">
        <v>111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27</v>
      </c>
      <c r="D81" t="s">
        <v>112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27</v>
      </c>
      <c r="D82" t="s">
        <v>113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27</v>
      </c>
      <c r="D83" t="s">
        <v>114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27</v>
      </c>
      <c r="D84" t="s">
        <v>115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27</v>
      </c>
      <c r="D85" t="s">
        <v>116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27</v>
      </c>
      <c r="D86" t="s">
        <v>117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27</v>
      </c>
      <c r="D87" t="s">
        <v>118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119</v>
      </c>
      <c r="D88" t="s">
        <v>77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119</v>
      </c>
      <c r="D89" t="s">
        <v>78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119</v>
      </c>
      <c r="D90" t="s">
        <v>79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119</v>
      </c>
      <c r="D91" t="s">
        <v>80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119</v>
      </c>
      <c r="D92" t="s">
        <v>81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119</v>
      </c>
      <c r="D93" t="s">
        <v>82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119</v>
      </c>
      <c r="D94" t="s">
        <v>83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119</v>
      </c>
      <c r="D95" t="s">
        <v>84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119</v>
      </c>
      <c r="D96" t="s">
        <v>85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119</v>
      </c>
      <c r="D97" t="s">
        <v>86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119</v>
      </c>
      <c r="D98" t="s">
        <v>87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119</v>
      </c>
      <c r="D99" t="s">
        <v>88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119</v>
      </c>
      <c r="D100" t="s">
        <v>89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119</v>
      </c>
      <c r="D101" t="s">
        <v>90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119</v>
      </c>
      <c r="D102" t="s">
        <v>91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119</v>
      </c>
      <c r="D103" t="s">
        <v>92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119</v>
      </c>
      <c r="D104" t="s">
        <v>93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119</v>
      </c>
      <c r="D105" t="s">
        <v>94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119</v>
      </c>
      <c r="D106" t="s">
        <v>95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119</v>
      </c>
      <c r="D107" t="s">
        <v>96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119</v>
      </c>
      <c r="D108" t="s">
        <v>97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119</v>
      </c>
      <c r="D109" t="s">
        <v>98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119</v>
      </c>
      <c r="D110" t="s">
        <v>99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119</v>
      </c>
      <c r="D111" t="s">
        <v>100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119</v>
      </c>
      <c r="D112" t="s">
        <v>101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119</v>
      </c>
      <c r="D113" t="s">
        <v>102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119</v>
      </c>
      <c r="D114" t="s">
        <v>103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119</v>
      </c>
      <c r="D115" t="s">
        <v>104</v>
      </c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119</v>
      </c>
      <c r="D116" t="s">
        <v>105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119</v>
      </c>
      <c r="D117" t="s">
        <v>106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119</v>
      </c>
      <c r="D118" t="s">
        <v>107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119</v>
      </c>
      <c r="D119" t="s">
        <v>108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119</v>
      </c>
      <c r="D120" t="s">
        <v>109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119</v>
      </c>
      <c r="D121" t="s">
        <v>110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119</v>
      </c>
      <c r="D122" t="s">
        <v>111</v>
      </c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119</v>
      </c>
      <c r="D123" t="s">
        <v>112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119</v>
      </c>
      <c r="D124" t="s">
        <v>113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119</v>
      </c>
      <c r="D125" t="s">
        <v>114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119</v>
      </c>
      <c r="D126" t="s">
        <v>115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119</v>
      </c>
      <c r="D127" t="s">
        <v>116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119</v>
      </c>
      <c r="D128" t="s">
        <v>117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119</v>
      </c>
      <c r="D129" t="s">
        <v>118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120</v>
      </c>
      <c r="D130" t="s">
        <v>77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120</v>
      </c>
      <c r="D131" t="s">
        <v>78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120</v>
      </c>
      <c r="D132" t="s">
        <v>79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120</v>
      </c>
      <c r="D133" t="s">
        <v>80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120</v>
      </c>
      <c r="D134" t="s">
        <v>81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120</v>
      </c>
      <c r="D135" t="s">
        <v>82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120</v>
      </c>
      <c r="D136" t="s">
        <v>83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120</v>
      </c>
      <c r="D137" t="s">
        <v>84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120</v>
      </c>
      <c r="D138" t="s">
        <v>85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120</v>
      </c>
      <c r="D139" t="s">
        <v>86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120</v>
      </c>
      <c r="D140" t="s">
        <v>87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120</v>
      </c>
      <c r="D141" t="s">
        <v>88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120</v>
      </c>
      <c r="D142" t="s">
        <v>89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120</v>
      </c>
      <c r="D143" t="s">
        <v>90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120</v>
      </c>
      <c r="D144" t="s">
        <v>91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120</v>
      </c>
      <c r="D145" t="s">
        <v>92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120</v>
      </c>
      <c r="D146" t="s">
        <v>93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120</v>
      </c>
      <c r="D147" t="s">
        <v>94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120</v>
      </c>
      <c r="D148" t="s">
        <v>95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120</v>
      </c>
      <c r="D149" t="s">
        <v>96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120</v>
      </c>
      <c r="D150" t="s">
        <v>97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120</v>
      </c>
      <c r="D151" t="s">
        <v>98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120</v>
      </c>
      <c r="D152" t="s">
        <v>99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120</v>
      </c>
      <c r="D153" t="s">
        <v>100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120</v>
      </c>
      <c r="D154" t="s">
        <v>101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120</v>
      </c>
      <c r="D155" t="s">
        <v>102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120</v>
      </c>
      <c r="D156" t="s">
        <v>103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120</v>
      </c>
      <c r="D157" t="s">
        <v>104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120</v>
      </c>
      <c r="D158" t="s">
        <v>105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120</v>
      </c>
      <c r="D159" t="s">
        <v>106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120</v>
      </c>
      <c r="D160" t="s">
        <v>107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120</v>
      </c>
      <c r="D161" t="s">
        <v>108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120</v>
      </c>
      <c r="D162" t="s">
        <v>109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120</v>
      </c>
      <c r="D163" t="s">
        <v>110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120</v>
      </c>
      <c r="D164" t="s">
        <v>111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120</v>
      </c>
      <c r="D165" t="s">
        <v>112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120</v>
      </c>
      <c r="D166" t="s">
        <v>113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120</v>
      </c>
      <c r="D167" t="s">
        <v>114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120</v>
      </c>
      <c r="D168" t="s">
        <v>115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120</v>
      </c>
      <c r="D169" t="s">
        <v>116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120</v>
      </c>
      <c r="D170" t="s">
        <v>117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120</v>
      </c>
      <c r="D171" t="s">
        <v>118</v>
      </c>
      <c r="F171">
        <f t="shared" si="17"/>
        <v>0</v>
      </c>
    </row>
    <row r="172" spans="1:6">
      <c r="A172" t="str">
        <f t="shared" si="15"/>
        <v>广州期货仓MCW501DP0117B0</v>
      </c>
      <c r="B172" t="str">
        <f t="shared" si="16"/>
        <v>广州期货仓M</v>
      </c>
      <c r="C172" t="s">
        <v>121</v>
      </c>
      <c r="D172" t="s">
        <v>77</v>
      </c>
      <c r="E172">
        <v>7</v>
      </c>
      <c r="F172">
        <f t="shared" si="17"/>
        <v>7</v>
      </c>
    </row>
    <row r="173" spans="1:6">
      <c r="A173" t="str">
        <f t="shared" si="15"/>
        <v>广州期货仓XSCW501DP0117B0</v>
      </c>
      <c r="B173" t="str">
        <f t="shared" si="16"/>
        <v>广州期货仓XS</v>
      </c>
      <c r="C173" t="s">
        <v>121</v>
      </c>
      <c r="D173" t="s">
        <v>78</v>
      </c>
      <c r="F173">
        <f t="shared" si="17"/>
        <v>0</v>
      </c>
    </row>
    <row r="174" spans="1:6">
      <c r="A174" t="str">
        <f t="shared" si="15"/>
        <v>广州期货仓SCW501DP0117B0</v>
      </c>
      <c r="B174" t="str">
        <f t="shared" si="16"/>
        <v>广州期货仓S</v>
      </c>
      <c r="C174" t="s">
        <v>121</v>
      </c>
      <c r="D174" t="s">
        <v>79</v>
      </c>
      <c r="E174">
        <v>4</v>
      </c>
      <c r="F174">
        <f t="shared" si="17"/>
        <v>4</v>
      </c>
    </row>
    <row r="175" spans="1:6">
      <c r="A175" t="str">
        <f t="shared" si="15"/>
        <v>武汉XLCW501DP0117B0</v>
      </c>
      <c r="B175" t="str">
        <f t="shared" si="16"/>
        <v>武汉XL</v>
      </c>
      <c r="C175" t="s">
        <v>121</v>
      </c>
      <c r="D175" t="s">
        <v>80</v>
      </c>
      <c r="F175">
        <f t="shared" si="17"/>
        <v>0</v>
      </c>
    </row>
    <row r="176" spans="1:6">
      <c r="A176" t="str">
        <f t="shared" si="15"/>
        <v>武汉FCW501DP0117B0</v>
      </c>
      <c r="B176" t="str">
        <f t="shared" si="16"/>
        <v>武汉F</v>
      </c>
      <c r="C176" t="s">
        <v>121</v>
      </c>
      <c r="D176" t="s">
        <v>81</v>
      </c>
      <c r="F176">
        <f t="shared" si="17"/>
        <v>0</v>
      </c>
    </row>
    <row r="177" spans="1:6">
      <c r="A177" t="str">
        <f t="shared" si="15"/>
        <v>武汉XXLCW501DP0117B0</v>
      </c>
      <c r="B177" t="str">
        <f t="shared" si="16"/>
        <v>武汉XXL</v>
      </c>
      <c r="C177" t="s">
        <v>121</v>
      </c>
      <c r="D177" t="s">
        <v>82</v>
      </c>
      <c r="F177">
        <f t="shared" si="17"/>
        <v>0</v>
      </c>
    </row>
    <row r="178" spans="1:6">
      <c r="A178" t="str">
        <f t="shared" si="15"/>
        <v>武汉XSCW501DP0117B0</v>
      </c>
      <c r="B178" t="str">
        <f t="shared" si="16"/>
        <v>武汉XS</v>
      </c>
      <c r="C178" t="s">
        <v>121</v>
      </c>
      <c r="D178" t="s">
        <v>83</v>
      </c>
      <c r="F178">
        <f t="shared" si="17"/>
        <v>0</v>
      </c>
    </row>
    <row r="179" spans="1:6">
      <c r="A179" t="str">
        <f t="shared" si="15"/>
        <v>武汉LCW501DP0117B0</v>
      </c>
      <c r="B179" t="str">
        <f t="shared" si="16"/>
        <v>武汉L</v>
      </c>
      <c r="C179" t="s">
        <v>121</v>
      </c>
      <c r="D179" t="s">
        <v>84</v>
      </c>
      <c r="F179">
        <f t="shared" si="17"/>
        <v>0</v>
      </c>
    </row>
    <row r="180" spans="1:6">
      <c r="A180" t="str">
        <f t="shared" si="15"/>
        <v>武汉MCW501DP0117B0</v>
      </c>
      <c r="B180" t="str">
        <f t="shared" si="16"/>
        <v>武汉M</v>
      </c>
      <c r="C180" t="s">
        <v>121</v>
      </c>
      <c r="D180" t="s">
        <v>85</v>
      </c>
      <c r="F180">
        <f t="shared" si="17"/>
        <v>0</v>
      </c>
    </row>
    <row r="181" spans="1:6">
      <c r="A181" t="str">
        <f t="shared" si="15"/>
        <v>武汉SCW501DP0117B0</v>
      </c>
      <c r="B181" t="str">
        <f t="shared" si="16"/>
        <v>武汉S</v>
      </c>
      <c r="C181" t="s">
        <v>121</v>
      </c>
      <c r="D181" t="s">
        <v>86</v>
      </c>
      <c r="F181">
        <f t="shared" si="17"/>
        <v>0</v>
      </c>
    </row>
    <row r="182" spans="1:6">
      <c r="A182" t="str">
        <f t="shared" si="15"/>
        <v>广州期货仓FCW501DP0117B0</v>
      </c>
      <c r="B182" t="str">
        <f t="shared" si="16"/>
        <v>广州期货仓F</v>
      </c>
      <c r="C182" t="s">
        <v>121</v>
      </c>
      <c r="D182" t="s">
        <v>87</v>
      </c>
      <c r="F182">
        <f t="shared" si="17"/>
        <v>0</v>
      </c>
    </row>
    <row r="183" spans="1:6">
      <c r="A183" t="str">
        <f t="shared" si="15"/>
        <v>南浦拍照样衣仓XSCW501DP0117B0</v>
      </c>
      <c r="B183" t="str">
        <f t="shared" si="16"/>
        <v>南浦拍照样衣仓XS</v>
      </c>
      <c r="C183" t="s">
        <v>121</v>
      </c>
      <c r="D183" t="s">
        <v>88</v>
      </c>
      <c r="F183">
        <f t="shared" si="17"/>
        <v>0</v>
      </c>
    </row>
    <row r="184" spans="1:6">
      <c r="A184" t="str">
        <f t="shared" si="15"/>
        <v>南浦拍照样衣仓MCW501DP0117B0</v>
      </c>
      <c r="B184" t="str">
        <f t="shared" si="16"/>
        <v>南浦拍照样衣仓M</v>
      </c>
      <c r="C184" t="s">
        <v>121</v>
      </c>
      <c r="D184" t="s">
        <v>89</v>
      </c>
      <c r="F184">
        <f t="shared" si="17"/>
        <v>0</v>
      </c>
    </row>
    <row r="185" spans="1:6">
      <c r="A185" t="str">
        <f t="shared" si="15"/>
        <v>南浦拍照样衣仓SCW501DP0117B0</v>
      </c>
      <c r="B185" t="str">
        <f t="shared" si="16"/>
        <v>南浦拍照样衣仓S</v>
      </c>
      <c r="C185" t="s">
        <v>121</v>
      </c>
      <c r="D185" t="s">
        <v>90</v>
      </c>
      <c r="F185">
        <f t="shared" si="17"/>
        <v>0</v>
      </c>
    </row>
    <row r="186" spans="1:6">
      <c r="A186" t="str">
        <f t="shared" si="15"/>
        <v>南浦正品仓FCW501DP0117B0</v>
      </c>
      <c r="B186" t="str">
        <f t="shared" si="16"/>
        <v>南浦正品仓F</v>
      </c>
      <c r="C186" t="s">
        <v>121</v>
      </c>
      <c r="D186" t="s">
        <v>91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广州期货仓XXLCW501DP0117B0</v>
      </c>
      <c r="B187" t="str">
        <f t="shared" si="16"/>
        <v>广州期货仓XXL</v>
      </c>
      <c r="C187" t="s">
        <v>121</v>
      </c>
      <c r="D187" t="s">
        <v>92</v>
      </c>
      <c r="F187">
        <f t="shared" si="17"/>
        <v>0</v>
      </c>
    </row>
    <row r="188" spans="1:6">
      <c r="A188" t="str">
        <f t="shared" ref="A188:A219" si="18">B188&amp;C188</f>
        <v>广州期货仓XLCW501DP0117B0</v>
      </c>
      <c r="B188" t="str">
        <f t="shared" ref="B188:B219" si="19">RIGHT(D188,LEN(D188)-FIND(":",D188,1))</f>
        <v>广州期货仓XL</v>
      </c>
      <c r="C188" t="s">
        <v>121</v>
      </c>
      <c r="D188" t="s">
        <v>93</v>
      </c>
      <c r="E188">
        <v>2</v>
      </c>
      <c r="F188">
        <f t="shared" ref="F188:F219" si="20">E188</f>
        <v>2</v>
      </c>
    </row>
    <row r="189" spans="1:6">
      <c r="A189" t="str">
        <f t="shared" si="18"/>
        <v>广州期货仓LCW501DP0117B0</v>
      </c>
      <c r="B189" t="str">
        <f t="shared" si="19"/>
        <v>广州期货仓L</v>
      </c>
      <c r="C189" t="s">
        <v>121</v>
      </c>
      <c r="D189" t="s">
        <v>94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南浦正品仓XXLCW501DP0117B0</v>
      </c>
      <c r="B190" t="str">
        <f t="shared" si="19"/>
        <v>南浦正品仓XXL</v>
      </c>
      <c r="C190" t="s">
        <v>121</v>
      </c>
      <c r="D190" t="s">
        <v>95</v>
      </c>
      <c r="F190">
        <f t="shared" si="20"/>
        <v>0</v>
      </c>
    </row>
    <row r="191" spans="1:6">
      <c r="A191" t="str">
        <f t="shared" si="18"/>
        <v>南浦正品仓XLCW501DP0117B0</v>
      </c>
      <c r="B191" t="str">
        <f t="shared" si="19"/>
        <v>南浦正品仓XL</v>
      </c>
      <c r="C191" t="s">
        <v>121</v>
      </c>
      <c r="D191" t="s">
        <v>96</v>
      </c>
      <c r="E191">
        <v>2</v>
      </c>
      <c r="F191">
        <f t="shared" si="20"/>
        <v>2</v>
      </c>
    </row>
    <row r="192" spans="1:6">
      <c r="A192" t="str">
        <f t="shared" si="18"/>
        <v>南浦正品仓LCW501DP0117B0</v>
      </c>
      <c r="B192" t="str">
        <f t="shared" si="19"/>
        <v>南浦正品仓L</v>
      </c>
      <c r="C192" t="s">
        <v>121</v>
      </c>
      <c r="D192" t="s">
        <v>97</v>
      </c>
      <c r="E192">
        <v>3</v>
      </c>
      <c r="F192">
        <f t="shared" si="20"/>
        <v>3</v>
      </c>
    </row>
    <row r="193" spans="1:6">
      <c r="A193" t="str">
        <f t="shared" si="18"/>
        <v>南浦正品仓MCW501DP0117B0</v>
      </c>
      <c r="B193" t="str">
        <f t="shared" si="19"/>
        <v>南浦正品仓M</v>
      </c>
      <c r="C193" t="s">
        <v>121</v>
      </c>
      <c r="D193" t="s">
        <v>98</v>
      </c>
      <c r="E193">
        <v>8</v>
      </c>
      <c r="F193">
        <f t="shared" si="20"/>
        <v>8</v>
      </c>
    </row>
    <row r="194" spans="1:6">
      <c r="A194" t="str">
        <f t="shared" si="18"/>
        <v>南浦正品仓SCW501DP0117B0</v>
      </c>
      <c r="B194" t="str">
        <f t="shared" si="19"/>
        <v>南浦正品仓S</v>
      </c>
      <c r="C194" t="s">
        <v>121</v>
      </c>
      <c r="D194" t="s">
        <v>99</v>
      </c>
      <c r="E194">
        <v>7</v>
      </c>
      <c r="F194">
        <f t="shared" si="20"/>
        <v>7</v>
      </c>
    </row>
    <row r="195" spans="1:6">
      <c r="A195" t="str">
        <f t="shared" si="18"/>
        <v>南浦正品仓XSCW501DP0117B0</v>
      </c>
      <c r="B195" t="str">
        <f t="shared" si="19"/>
        <v>南浦正品仓XS</v>
      </c>
      <c r="C195" t="s">
        <v>121</v>
      </c>
      <c r="D195" t="s">
        <v>100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大货样衣仓XXLCW501DP0117B0</v>
      </c>
      <c r="B196" t="str">
        <f t="shared" si="19"/>
        <v>大货样衣仓XXL</v>
      </c>
      <c r="C196" t="s">
        <v>121</v>
      </c>
      <c r="D196" t="s">
        <v>101</v>
      </c>
      <c r="F196">
        <f t="shared" si="20"/>
        <v>0</v>
      </c>
    </row>
    <row r="197" spans="1:6">
      <c r="A197" t="str">
        <f t="shared" si="18"/>
        <v>大货样衣仓MCW501DP0117B0</v>
      </c>
      <c r="B197" t="str">
        <f t="shared" si="19"/>
        <v>大货样衣仓M</v>
      </c>
      <c r="C197" t="s">
        <v>121</v>
      </c>
      <c r="D197" t="s">
        <v>102</v>
      </c>
      <c r="F197">
        <f t="shared" si="20"/>
        <v>0</v>
      </c>
    </row>
    <row r="198" spans="1:6">
      <c r="A198" t="str">
        <f t="shared" si="18"/>
        <v>大货样衣仓XLCW501DP0117B0</v>
      </c>
      <c r="B198" t="str">
        <f t="shared" si="19"/>
        <v>大货样衣仓XL</v>
      </c>
      <c r="C198" t="s">
        <v>121</v>
      </c>
      <c r="D198" t="s">
        <v>103</v>
      </c>
      <c r="F198">
        <f t="shared" si="20"/>
        <v>0</v>
      </c>
    </row>
    <row r="199" spans="1:6">
      <c r="A199" t="str">
        <f t="shared" si="18"/>
        <v>大货样衣仓LCW501DP0117B0</v>
      </c>
      <c r="B199" t="str">
        <f t="shared" si="19"/>
        <v>大货样衣仓L</v>
      </c>
      <c r="C199" t="s">
        <v>121</v>
      </c>
      <c r="D199" t="s">
        <v>104</v>
      </c>
      <c r="F199">
        <f t="shared" si="20"/>
        <v>0</v>
      </c>
    </row>
    <row r="200" spans="1:6">
      <c r="A200" t="str">
        <f t="shared" si="18"/>
        <v>大货样衣仓SCW501DP0117B0</v>
      </c>
      <c r="B200" t="str">
        <f t="shared" si="19"/>
        <v>大货样衣仓S</v>
      </c>
      <c r="C200" t="s">
        <v>121</v>
      </c>
      <c r="D200" t="s">
        <v>105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大货样衣仓XSCW501DP0117B0</v>
      </c>
      <c r="B201" t="str">
        <f t="shared" si="19"/>
        <v>大货样衣仓XS</v>
      </c>
      <c r="C201" t="s">
        <v>121</v>
      </c>
      <c r="D201" t="s">
        <v>106</v>
      </c>
      <c r="F201">
        <f t="shared" si="20"/>
        <v>0</v>
      </c>
    </row>
    <row r="202" spans="1:6">
      <c r="A202" t="str">
        <f t="shared" si="18"/>
        <v>南浦拍照样衣仓FCW501DP0117B0</v>
      </c>
      <c r="B202" t="str">
        <f t="shared" si="19"/>
        <v>南浦拍照样衣仓F</v>
      </c>
      <c r="C202" t="s">
        <v>121</v>
      </c>
      <c r="D202" t="s">
        <v>107</v>
      </c>
      <c r="F202">
        <f t="shared" si="20"/>
        <v>0</v>
      </c>
    </row>
    <row r="203" spans="1:6">
      <c r="A203" t="str">
        <f t="shared" si="18"/>
        <v>南浦拍照样衣仓XXLCW501DP0117B0</v>
      </c>
      <c r="B203" t="str">
        <f t="shared" si="19"/>
        <v>南浦拍照样衣仓XXL</v>
      </c>
      <c r="C203" t="s">
        <v>121</v>
      </c>
      <c r="D203" t="s">
        <v>108</v>
      </c>
      <c r="F203">
        <f t="shared" si="20"/>
        <v>0</v>
      </c>
    </row>
    <row r="204" spans="1:6">
      <c r="A204" t="str">
        <f t="shared" si="18"/>
        <v>南浦拍照样衣仓XLCW501DP0117B0</v>
      </c>
      <c r="B204" t="str">
        <f t="shared" si="19"/>
        <v>南浦拍照样衣仓XL</v>
      </c>
      <c r="C204" t="s">
        <v>121</v>
      </c>
      <c r="D204" t="s">
        <v>109</v>
      </c>
      <c r="F204">
        <f t="shared" si="20"/>
        <v>0</v>
      </c>
    </row>
    <row r="205" spans="1:6">
      <c r="A205" t="str">
        <f t="shared" si="18"/>
        <v>香港仓XSCW501DP0117B0</v>
      </c>
      <c r="B205" t="str">
        <f t="shared" si="19"/>
        <v>香港仓XS</v>
      </c>
      <c r="C205" t="s">
        <v>121</v>
      </c>
      <c r="D205" t="s">
        <v>110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南浦拍照样衣仓LCW501DP0117B0</v>
      </c>
      <c r="B206" t="str">
        <f t="shared" si="19"/>
        <v>南浦拍照样衣仓L</v>
      </c>
      <c r="C206" t="s">
        <v>121</v>
      </c>
      <c r="D206" t="s">
        <v>111</v>
      </c>
      <c r="F206">
        <f t="shared" si="20"/>
        <v>0</v>
      </c>
    </row>
    <row r="207" spans="1:6">
      <c r="A207" t="str">
        <f t="shared" si="18"/>
        <v>大货样衣仓FCW501DP0117B0</v>
      </c>
      <c r="B207" t="str">
        <f t="shared" si="19"/>
        <v>大货样衣仓F</v>
      </c>
      <c r="C207" t="s">
        <v>121</v>
      </c>
      <c r="D207" t="s">
        <v>112</v>
      </c>
      <c r="F207">
        <f t="shared" si="20"/>
        <v>0</v>
      </c>
    </row>
    <row r="208" spans="1:6">
      <c r="A208" t="str">
        <f t="shared" si="18"/>
        <v>香港仓LCW501DP0117B0</v>
      </c>
      <c r="B208" t="str">
        <f t="shared" si="19"/>
        <v>香港仓L</v>
      </c>
      <c r="C208" t="s">
        <v>121</v>
      </c>
      <c r="D208" t="s">
        <v>113</v>
      </c>
      <c r="E208">
        <v>10</v>
      </c>
      <c r="F208">
        <f t="shared" si="20"/>
        <v>10</v>
      </c>
    </row>
    <row r="209" spans="1:6">
      <c r="A209" t="str">
        <f t="shared" si="18"/>
        <v>香港仓MCW501DP0117B0</v>
      </c>
      <c r="B209" t="str">
        <f t="shared" si="19"/>
        <v>香港仓M</v>
      </c>
      <c r="C209" t="s">
        <v>121</v>
      </c>
      <c r="D209" t="s">
        <v>114</v>
      </c>
      <c r="E209">
        <v>33</v>
      </c>
      <c r="F209">
        <f t="shared" si="20"/>
        <v>33</v>
      </c>
    </row>
    <row r="210" spans="1:6">
      <c r="A210" t="str">
        <f t="shared" si="18"/>
        <v>香港仓FCW501DP0117B0</v>
      </c>
      <c r="B210" t="str">
        <f t="shared" si="19"/>
        <v>香港仓F</v>
      </c>
      <c r="C210" t="s">
        <v>121</v>
      </c>
      <c r="D210" t="s">
        <v>115</v>
      </c>
      <c r="F210">
        <f t="shared" si="20"/>
        <v>0</v>
      </c>
    </row>
    <row r="211" spans="1:6">
      <c r="A211" t="str">
        <f t="shared" si="18"/>
        <v>香港仓XXLCW501DP0117B0</v>
      </c>
      <c r="B211" t="str">
        <f t="shared" si="19"/>
        <v>香港仓XXL</v>
      </c>
      <c r="C211" t="s">
        <v>121</v>
      </c>
      <c r="D211" t="s">
        <v>116</v>
      </c>
      <c r="F211">
        <f t="shared" si="20"/>
        <v>0</v>
      </c>
    </row>
    <row r="212" spans="1:6">
      <c r="A212" t="str">
        <f t="shared" si="18"/>
        <v>香港仓SCW501DP0117B0</v>
      </c>
      <c r="B212" t="str">
        <f t="shared" si="19"/>
        <v>香港仓S</v>
      </c>
      <c r="C212" t="s">
        <v>121</v>
      </c>
      <c r="D212" t="s">
        <v>117</v>
      </c>
      <c r="E212">
        <v>24</v>
      </c>
      <c r="F212">
        <f t="shared" si="20"/>
        <v>24</v>
      </c>
    </row>
    <row r="213" spans="1:6">
      <c r="A213" t="str">
        <f t="shared" si="18"/>
        <v>香港仓XLCW501DP0117B0</v>
      </c>
      <c r="B213" t="str">
        <f t="shared" si="19"/>
        <v>香港仓XL</v>
      </c>
      <c r="C213" t="s">
        <v>121</v>
      </c>
      <c r="D213" t="s">
        <v>118</v>
      </c>
      <c r="E213">
        <v>3</v>
      </c>
      <c r="F213">
        <f t="shared" si="20"/>
        <v>3</v>
      </c>
    </row>
    <row r="214" spans="1:6">
      <c r="A214" t="str">
        <f t="shared" si="18"/>
        <v>广州期货仓MCCW22-U1H968-BLACK</v>
      </c>
      <c r="B214" t="str">
        <f t="shared" si="19"/>
        <v>广州期货仓M</v>
      </c>
      <c r="C214" t="s">
        <v>122</v>
      </c>
      <c r="D214" t="s">
        <v>77</v>
      </c>
      <c r="E214">
        <v>7</v>
      </c>
      <c r="F214">
        <f t="shared" si="20"/>
        <v>7</v>
      </c>
    </row>
    <row r="215" spans="1:6">
      <c r="A215" t="str">
        <f t="shared" si="18"/>
        <v>广州期货仓XSCCW22-U1H968-BLACK</v>
      </c>
      <c r="B215" t="str">
        <f t="shared" si="19"/>
        <v>广州期货仓XS</v>
      </c>
      <c r="C215" t="s">
        <v>122</v>
      </c>
      <c r="D215" t="s">
        <v>78</v>
      </c>
      <c r="F215">
        <f t="shared" si="20"/>
        <v>0</v>
      </c>
    </row>
    <row r="216" spans="1:6">
      <c r="A216" t="str">
        <f t="shared" si="18"/>
        <v>广州期货仓SCCW22-U1H968-BLACK</v>
      </c>
      <c r="B216" t="str">
        <f t="shared" si="19"/>
        <v>广州期货仓S</v>
      </c>
      <c r="C216" t="s">
        <v>122</v>
      </c>
      <c r="D216" t="s">
        <v>79</v>
      </c>
      <c r="E216">
        <v>3</v>
      </c>
      <c r="F216">
        <f t="shared" si="20"/>
        <v>3</v>
      </c>
    </row>
    <row r="217" spans="1:6">
      <c r="A217" t="str">
        <f t="shared" si="18"/>
        <v>武汉XLCCW22-U1H968-BLACK</v>
      </c>
      <c r="B217" t="str">
        <f t="shared" si="19"/>
        <v>武汉XL</v>
      </c>
      <c r="C217" t="s">
        <v>122</v>
      </c>
      <c r="D217" t="s">
        <v>80</v>
      </c>
      <c r="F217">
        <f t="shared" si="20"/>
        <v>0</v>
      </c>
    </row>
    <row r="218" spans="1:6">
      <c r="A218" t="str">
        <f t="shared" si="18"/>
        <v>武汉FCCW22-U1H968-BLACK</v>
      </c>
      <c r="B218" t="str">
        <f t="shared" si="19"/>
        <v>武汉F</v>
      </c>
      <c r="C218" t="s">
        <v>122</v>
      </c>
      <c r="D218" t="s">
        <v>81</v>
      </c>
      <c r="F218">
        <f t="shared" si="20"/>
        <v>0</v>
      </c>
    </row>
    <row r="219" spans="1:6">
      <c r="A219" t="str">
        <f t="shared" si="18"/>
        <v>武汉XXLCCW22-U1H968-BLACK</v>
      </c>
      <c r="B219" t="str">
        <f t="shared" si="19"/>
        <v>武汉XXL</v>
      </c>
      <c r="C219" t="s">
        <v>122</v>
      </c>
      <c r="D219" t="s">
        <v>82</v>
      </c>
      <c r="F219">
        <f t="shared" si="20"/>
        <v>0</v>
      </c>
    </row>
    <row r="220" spans="1:6">
      <c r="A220" t="str">
        <f t="shared" ref="A220:A237" si="21">B220&amp;C220</f>
        <v>武汉XSCCW22-U1H968-BLACK</v>
      </c>
      <c r="B220" t="str">
        <f t="shared" ref="B220:B237" si="22">RIGHT(D220,LEN(D220)-FIND(":",D220,1))</f>
        <v>武汉XS</v>
      </c>
      <c r="C220" t="s">
        <v>122</v>
      </c>
      <c r="D220" t="s">
        <v>83</v>
      </c>
      <c r="F220">
        <f t="shared" ref="F220:F237" si="23">E220</f>
        <v>0</v>
      </c>
    </row>
    <row r="221" spans="1:6">
      <c r="A221" t="str">
        <f t="shared" si="21"/>
        <v>武汉LCCW22-U1H968-BLACK</v>
      </c>
      <c r="B221" t="str">
        <f t="shared" si="22"/>
        <v>武汉L</v>
      </c>
      <c r="C221" t="s">
        <v>122</v>
      </c>
      <c r="D221" t="s">
        <v>84</v>
      </c>
      <c r="F221">
        <f t="shared" si="23"/>
        <v>0</v>
      </c>
    </row>
    <row r="222" spans="1:6">
      <c r="A222" t="str">
        <f t="shared" si="21"/>
        <v>武汉MCCW22-U1H968-BLACK</v>
      </c>
      <c r="B222" t="str">
        <f t="shared" si="22"/>
        <v>武汉M</v>
      </c>
      <c r="C222" t="s">
        <v>122</v>
      </c>
      <c r="D222" t="s">
        <v>85</v>
      </c>
      <c r="F222">
        <f t="shared" si="23"/>
        <v>0</v>
      </c>
    </row>
    <row r="223" spans="1:6">
      <c r="A223" t="str">
        <f t="shared" si="21"/>
        <v>武汉SCCW22-U1H968-BLACK</v>
      </c>
      <c r="B223" t="str">
        <f t="shared" si="22"/>
        <v>武汉S</v>
      </c>
      <c r="C223" t="s">
        <v>122</v>
      </c>
      <c r="D223" t="s">
        <v>86</v>
      </c>
      <c r="F223">
        <f t="shared" si="23"/>
        <v>0</v>
      </c>
    </row>
    <row r="224" spans="1:6">
      <c r="A224" t="str">
        <f t="shared" si="21"/>
        <v>广州期货仓FCCW22-U1H968-BLACK</v>
      </c>
      <c r="B224" t="str">
        <f t="shared" si="22"/>
        <v>广州期货仓F</v>
      </c>
      <c r="C224" t="s">
        <v>122</v>
      </c>
      <c r="D224" t="s">
        <v>87</v>
      </c>
      <c r="F224">
        <f t="shared" si="23"/>
        <v>0</v>
      </c>
    </row>
    <row r="225" spans="1:6">
      <c r="A225" t="str">
        <f t="shared" si="21"/>
        <v>南浦拍照样衣仓XSCCW22-U1H968-BLACK</v>
      </c>
      <c r="B225" t="str">
        <f t="shared" si="22"/>
        <v>南浦拍照样衣仓XS</v>
      </c>
      <c r="C225" t="s">
        <v>122</v>
      </c>
      <c r="D225" t="s">
        <v>88</v>
      </c>
      <c r="F225">
        <f t="shared" si="23"/>
        <v>0</v>
      </c>
    </row>
    <row r="226" spans="1:6">
      <c r="A226" t="str">
        <f t="shared" si="21"/>
        <v>南浦拍照样衣仓MCCW22-U1H968-BLACK</v>
      </c>
      <c r="B226" t="str">
        <f t="shared" si="22"/>
        <v>南浦拍照样衣仓M</v>
      </c>
      <c r="C226" t="s">
        <v>122</v>
      </c>
      <c r="D226" t="s">
        <v>89</v>
      </c>
      <c r="F226">
        <f t="shared" si="23"/>
        <v>0</v>
      </c>
    </row>
    <row r="227" spans="1:6">
      <c r="A227" t="str">
        <f t="shared" si="21"/>
        <v>南浦拍照样衣仓SCCW22-U1H968-BLACK</v>
      </c>
      <c r="B227" t="str">
        <f t="shared" si="22"/>
        <v>南浦拍照样衣仓S</v>
      </c>
      <c r="C227" t="s">
        <v>122</v>
      </c>
      <c r="D227" t="s">
        <v>90</v>
      </c>
      <c r="F227">
        <f t="shared" si="23"/>
        <v>0</v>
      </c>
    </row>
    <row r="228" spans="1:6">
      <c r="A228" t="str">
        <f t="shared" si="21"/>
        <v>南浦正品仓FCCW22-U1H968-BLACK</v>
      </c>
      <c r="B228" t="str">
        <f t="shared" si="22"/>
        <v>南浦正品仓F</v>
      </c>
      <c r="C228" t="s">
        <v>122</v>
      </c>
      <c r="D228" t="s">
        <v>91</v>
      </c>
      <c r="E228">
        <v>0</v>
      </c>
      <c r="F228">
        <f t="shared" si="23"/>
        <v>0</v>
      </c>
    </row>
    <row r="229" spans="1:6">
      <c r="A229" t="str">
        <f t="shared" si="21"/>
        <v>广州期货仓XXLCCW22-U1H968-BLACK</v>
      </c>
      <c r="B229" t="str">
        <f t="shared" si="22"/>
        <v>广州期货仓XXL</v>
      </c>
      <c r="C229" t="s">
        <v>122</v>
      </c>
      <c r="D229" t="s">
        <v>92</v>
      </c>
      <c r="F229">
        <f t="shared" si="23"/>
        <v>0</v>
      </c>
    </row>
    <row r="230" spans="1:6">
      <c r="A230" t="str">
        <f t="shared" si="21"/>
        <v>广州期货仓XLCCW22-U1H968-BLACK</v>
      </c>
      <c r="B230" t="str">
        <f t="shared" si="22"/>
        <v>广州期货仓XL</v>
      </c>
      <c r="C230" t="s">
        <v>122</v>
      </c>
      <c r="D230" t="s">
        <v>93</v>
      </c>
      <c r="F230">
        <f t="shared" si="23"/>
        <v>0</v>
      </c>
    </row>
    <row r="231" spans="1:6">
      <c r="A231" t="str">
        <f t="shared" si="21"/>
        <v>广州期货仓LCCW22-U1H968-BLACK</v>
      </c>
      <c r="B231" t="str">
        <f t="shared" si="22"/>
        <v>广州期货仓L</v>
      </c>
      <c r="C231" t="s">
        <v>122</v>
      </c>
      <c r="D231" t="s">
        <v>94</v>
      </c>
      <c r="E231">
        <v>4</v>
      </c>
      <c r="F231">
        <f t="shared" si="23"/>
        <v>4</v>
      </c>
    </row>
    <row r="232" spans="1:6">
      <c r="A232" t="str">
        <f t="shared" si="21"/>
        <v>南浦正品仓XXLCCW22-U1H968-BLACK</v>
      </c>
      <c r="B232" t="str">
        <f t="shared" si="22"/>
        <v>南浦正品仓XXL</v>
      </c>
      <c r="C232" t="s">
        <v>122</v>
      </c>
      <c r="D232" t="s">
        <v>95</v>
      </c>
      <c r="F232">
        <f t="shared" si="23"/>
        <v>0</v>
      </c>
    </row>
    <row r="233" spans="1:6">
      <c r="A233" t="str">
        <f t="shared" si="21"/>
        <v>南浦正品仓XLCCW22-U1H968-BLACK</v>
      </c>
      <c r="B233" t="str">
        <f t="shared" si="22"/>
        <v>南浦正品仓XL</v>
      </c>
      <c r="C233" t="s">
        <v>122</v>
      </c>
      <c r="D233" t="s">
        <v>96</v>
      </c>
      <c r="E233">
        <v>0</v>
      </c>
      <c r="F233">
        <f t="shared" si="23"/>
        <v>0</v>
      </c>
    </row>
    <row r="234" spans="1:6">
      <c r="A234" t="str">
        <f t="shared" si="21"/>
        <v>南浦正品仓LCCW22-U1H968-BLACK</v>
      </c>
      <c r="B234" t="str">
        <f t="shared" si="22"/>
        <v>南浦正品仓L</v>
      </c>
      <c r="C234" t="s">
        <v>122</v>
      </c>
      <c r="D234" t="s">
        <v>97</v>
      </c>
      <c r="E234">
        <v>1</v>
      </c>
      <c r="F234">
        <f t="shared" si="23"/>
        <v>1</v>
      </c>
    </row>
    <row r="235" spans="1:6">
      <c r="A235" t="str">
        <f t="shared" si="21"/>
        <v>南浦正品仓MCCW22-U1H968-BLACK</v>
      </c>
      <c r="B235" t="str">
        <f t="shared" si="22"/>
        <v>南浦正品仓M</v>
      </c>
      <c r="C235" t="s">
        <v>122</v>
      </c>
      <c r="D235" t="s">
        <v>98</v>
      </c>
      <c r="E235">
        <v>3</v>
      </c>
      <c r="F235">
        <f t="shared" si="23"/>
        <v>3</v>
      </c>
    </row>
    <row r="236" spans="1:6">
      <c r="A236" t="str">
        <f t="shared" si="21"/>
        <v>南浦正品仓SCCW22-U1H968-BLACK</v>
      </c>
      <c r="B236" t="str">
        <f t="shared" si="22"/>
        <v>南浦正品仓S</v>
      </c>
      <c r="C236" t="s">
        <v>122</v>
      </c>
      <c r="D236" t="s">
        <v>99</v>
      </c>
      <c r="E236">
        <v>3</v>
      </c>
      <c r="F236">
        <f t="shared" si="23"/>
        <v>3</v>
      </c>
    </row>
    <row r="237" spans="1:6">
      <c r="A237" t="str">
        <f t="shared" si="21"/>
        <v>南浦正品仓XSCCW22-U1H968-BLACK</v>
      </c>
      <c r="B237" t="str">
        <f t="shared" si="22"/>
        <v>南浦正品仓XS</v>
      </c>
      <c r="C237" t="s">
        <v>122</v>
      </c>
      <c r="D237" t="s">
        <v>100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大货样衣仓XXLCCW22-U1H968-BLACK</v>
      </c>
      <c r="B238" t="str">
        <f t="shared" ref="B238:B263" si="25">RIGHT(D238,LEN(D238)-FIND(":",D238,1))</f>
        <v>大货样衣仓XXL</v>
      </c>
      <c r="C238" t="s">
        <v>122</v>
      </c>
      <c r="D238" t="s">
        <v>101</v>
      </c>
      <c r="F238">
        <f t="shared" ref="F238:F263" si="26">E238</f>
        <v>0</v>
      </c>
    </row>
    <row r="239" spans="1:6">
      <c r="A239" t="str">
        <f t="shared" si="24"/>
        <v>大货样衣仓MCCW22-U1H968-BLACK</v>
      </c>
      <c r="B239" t="str">
        <f t="shared" si="25"/>
        <v>大货样衣仓M</v>
      </c>
      <c r="C239" t="s">
        <v>122</v>
      </c>
      <c r="D239" t="s">
        <v>102</v>
      </c>
      <c r="F239">
        <f t="shared" si="26"/>
        <v>0</v>
      </c>
    </row>
    <row r="240" spans="1:6">
      <c r="A240" t="str">
        <f t="shared" si="24"/>
        <v>大货样衣仓XLCCW22-U1H968-BLACK</v>
      </c>
      <c r="B240" t="str">
        <f t="shared" si="25"/>
        <v>大货样衣仓XL</v>
      </c>
      <c r="C240" t="s">
        <v>122</v>
      </c>
      <c r="D240" t="s">
        <v>103</v>
      </c>
      <c r="F240">
        <f t="shared" si="26"/>
        <v>0</v>
      </c>
    </row>
    <row r="241" spans="1:6">
      <c r="A241" t="str">
        <f t="shared" si="24"/>
        <v>大货样衣仓LCCW22-U1H968-BLACK</v>
      </c>
      <c r="B241" t="str">
        <f t="shared" si="25"/>
        <v>大货样衣仓L</v>
      </c>
      <c r="C241" t="s">
        <v>122</v>
      </c>
      <c r="D241" t="s">
        <v>104</v>
      </c>
      <c r="F241">
        <f t="shared" si="26"/>
        <v>0</v>
      </c>
    </row>
    <row r="242" spans="1:6">
      <c r="A242" t="str">
        <f t="shared" si="24"/>
        <v>大货样衣仓SCCW22-U1H968-BLACK</v>
      </c>
      <c r="B242" t="str">
        <f t="shared" si="25"/>
        <v>大货样衣仓S</v>
      </c>
      <c r="C242" t="s">
        <v>122</v>
      </c>
      <c r="D242" t="s">
        <v>105</v>
      </c>
      <c r="E242">
        <v>1</v>
      </c>
      <c r="F242">
        <f t="shared" si="26"/>
        <v>1</v>
      </c>
    </row>
    <row r="243" spans="1:6">
      <c r="A243" t="str">
        <f t="shared" si="24"/>
        <v>大货样衣仓XSCCW22-U1H968-BLACK</v>
      </c>
      <c r="B243" t="str">
        <f t="shared" si="25"/>
        <v>大货样衣仓XS</v>
      </c>
      <c r="C243" t="s">
        <v>122</v>
      </c>
      <c r="D243" t="s">
        <v>106</v>
      </c>
      <c r="F243">
        <f t="shared" si="26"/>
        <v>0</v>
      </c>
    </row>
    <row r="244" spans="1:6">
      <c r="A244" t="str">
        <f t="shared" si="24"/>
        <v>南浦拍照样衣仓FCCW22-U1H968-BLACK</v>
      </c>
      <c r="B244" t="str">
        <f t="shared" si="25"/>
        <v>南浦拍照样衣仓F</v>
      </c>
      <c r="C244" t="s">
        <v>122</v>
      </c>
      <c r="D244" t="s">
        <v>107</v>
      </c>
      <c r="F244">
        <f t="shared" si="26"/>
        <v>0</v>
      </c>
    </row>
    <row r="245" spans="1:6">
      <c r="A245" t="str">
        <f t="shared" si="24"/>
        <v>南浦拍照样衣仓XXLCCW22-U1H968-BLACK</v>
      </c>
      <c r="B245" t="str">
        <f t="shared" si="25"/>
        <v>南浦拍照样衣仓XXL</v>
      </c>
      <c r="C245" t="s">
        <v>122</v>
      </c>
      <c r="D245" t="s">
        <v>108</v>
      </c>
      <c r="F245">
        <f t="shared" si="26"/>
        <v>0</v>
      </c>
    </row>
    <row r="246" spans="1:6">
      <c r="A246" t="str">
        <f t="shared" si="24"/>
        <v>南浦拍照样衣仓XLCCW22-U1H968-BLACK</v>
      </c>
      <c r="B246" t="str">
        <f t="shared" si="25"/>
        <v>南浦拍照样衣仓XL</v>
      </c>
      <c r="C246" t="s">
        <v>122</v>
      </c>
      <c r="D246" t="s">
        <v>109</v>
      </c>
      <c r="F246">
        <f t="shared" si="26"/>
        <v>0</v>
      </c>
    </row>
    <row r="247" spans="1:6">
      <c r="A247" t="str">
        <f t="shared" si="24"/>
        <v>香港仓XSCCW22-U1H968-BLACK</v>
      </c>
      <c r="B247" t="str">
        <f t="shared" si="25"/>
        <v>香港仓XS</v>
      </c>
      <c r="C247" t="s">
        <v>122</v>
      </c>
      <c r="D247" t="s">
        <v>110</v>
      </c>
      <c r="E247">
        <v>0</v>
      </c>
      <c r="F247">
        <f t="shared" si="26"/>
        <v>0</v>
      </c>
    </row>
    <row r="248" spans="1:6">
      <c r="A248" t="str">
        <f t="shared" si="24"/>
        <v>南浦拍照样衣仓LCCW22-U1H968-BLACK</v>
      </c>
      <c r="B248" t="str">
        <f t="shared" si="25"/>
        <v>南浦拍照样衣仓L</v>
      </c>
      <c r="C248" t="s">
        <v>122</v>
      </c>
      <c r="D248" t="s">
        <v>111</v>
      </c>
      <c r="F248">
        <f t="shared" si="26"/>
        <v>0</v>
      </c>
    </row>
    <row r="249" spans="1:6">
      <c r="A249" t="str">
        <f t="shared" si="24"/>
        <v>大货样衣仓FCCW22-U1H968-BLACK</v>
      </c>
      <c r="B249" t="str">
        <f t="shared" si="25"/>
        <v>大货样衣仓F</v>
      </c>
      <c r="C249" t="s">
        <v>122</v>
      </c>
      <c r="D249" t="s">
        <v>112</v>
      </c>
      <c r="F249">
        <f t="shared" si="26"/>
        <v>0</v>
      </c>
    </row>
    <row r="250" spans="1:6">
      <c r="A250" t="str">
        <f t="shared" si="24"/>
        <v>香港仓LCCW22-U1H968-BLACK</v>
      </c>
      <c r="B250" t="str">
        <f t="shared" si="25"/>
        <v>香港仓L</v>
      </c>
      <c r="C250" t="s">
        <v>122</v>
      </c>
      <c r="D250" t="s">
        <v>113</v>
      </c>
      <c r="E250">
        <v>7</v>
      </c>
      <c r="F250">
        <f t="shared" si="26"/>
        <v>7</v>
      </c>
    </row>
    <row r="251" spans="1:6">
      <c r="A251" t="str">
        <f t="shared" si="24"/>
        <v>香港仓MCCW22-U1H968-BLACK</v>
      </c>
      <c r="B251" t="str">
        <f t="shared" si="25"/>
        <v>香港仓M</v>
      </c>
      <c r="C251" t="s">
        <v>122</v>
      </c>
      <c r="D251" t="s">
        <v>114</v>
      </c>
      <c r="E251">
        <v>19</v>
      </c>
      <c r="F251">
        <f t="shared" si="26"/>
        <v>19</v>
      </c>
    </row>
    <row r="252" spans="1:6">
      <c r="A252" t="str">
        <f t="shared" si="24"/>
        <v>香港仓FCCW22-U1H968-BLACK</v>
      </c>
      <c r="B252" t="str">
        <f t="shared" si="25"/>
        <v>香港仓F</v>
      </c>
      <c r="C252" t="s">
        <v>122</v>
      </c>
      <c r="D252" t="s">
        <v>115</v>
      </c>
      <c r="F252">
        <f t="shared" si="26"/>
        <v>0</v>
      </c>
    </row>
    <row r="253" spans="1:6">
      <c r="A253" t="str">
        <f t="shared" si="24"/>
        <v>香港仓XXLCCW22-U1H968-BLACK</v>
      </c>
      <c r="B253" t="str">
        <f t="shared" si="25"/>
        <v>香港仓XXL</v>
      </c>
      <c r="C253" t="s">
        <v>122</v>
      </c>
      <c r="D253" t="s">
        <v>116</v>
      </c>
      <c r="F253">
        <f t="shared" si="26"/>
        <v>0</v>
      </c>
    </row>
    <row r="254" spans="1:6">
      <c r="A254" t="str">
        <f t="shared" si="24"/>
        <v>香港仓SCCW22-U1H968-BLACK</v>
      </c>
      <c r="B254" t="str">
        <f t="shared" si="25"/>
        <v>香港仓S</v>
      </c>
      <c r="C254" t="s">
        <v>122</v>
      </c>
      <c r="D254" t="s">
        <v>117</v>
      </c>
      <c r="E254">
        <v>21</v>
      </c>
      <c r="F254">
        <f t="shared" si="26"/>
        <v>21</v>
      </c>
    </row>
    <row r="255" spans="1:6">
      <c r="A255" t="str">
        <f t="shared" si="24"/>
        <v>香港仓XLCCW22-U1H968-BLACK</v>
      </c>
      <c r="B255" t="str">
        <f t="shared" si="25"/>
        <v>香港仓XL</v>
      </c>
      <c r="C255" t="s">
        <v>122</v>
      </c>
      <c r="D255" t="s">
        <v>118</v>
      </c>
      <c r="F255">
        <f t="shared" si="26"/>
        <v>0</v>
      </c>
    </row>
    <row r="256" spans="1:6">
      <c r="A256" t="str">
        <f t="shared" si="24"/>
        <v>广州期货仓MCCW22-H1H352-BLUE</v>
      </c>
      <c r="B256" t="str">
        <f t="shared" si="25"/>
        <v>广州期货仓M</v>
      </c>
      <c r="C256" t="s">
        <v>123</v>
      </c>
      <c r="D256" t="s">
        <v>77</v>
      </c>
      <c r="F256">
        <f t="shared" si="26"/>
        <v>0</v>
      </c>
    </row>
    <row r="257" spans="1:6">
      <c r="A257" t="str">
        <f t="shared" si="24"/>
        <v>广州期货仓XSCCW22-H1H352-BLUE</v>
      </c>
      <c r="B257" t="str">
        <f t="shared" si="25"/>
        <v>广州期货仓XS</v>
      </c>
      <c r="C257" t="s">
        <v>123</v>
      </c>
      <c r="D257" t="s">
        <v>78</v>
      </c>
      <c r="F257">
        <f t="shared" si="26"/>
        <v>0</v>
      </c>
    </row>
    <row r="258" spans="1:6">
      <c r="A258" t="str">
        <f t="shared" si="24"/>
        <v>广州期货仓SCCW22-H1H352-BLUE</v>
      </c>
      <c r="B258" t="str">
        <f t="shared" si="25"/>
        <v>广州期货仓S</v>
      </c>
      <c r="C258" t="s">
        <v>123</v>
      </c>
      <c r="D258" t="s">
        <v>79</v>
      </c>
      <c r="F258">
        <f t="shared" si="26"/>
        <v>0</v>
      </c>
    </row>
    <row r="259" spans="1:6">
      <c r="A259" t="str">
        <f t="shared" si="24"/>
        <v>武汉XLCCW22-H1H352-BLUE</v>
      </c>
      <c r="B259" t="str">
        <f t="shared" si="25"/>
        <v>武汉XL</v>
      </c>
      <c r="C259" t="s">
        <v>123</v>
      </c>
      <c r="D259" t="s">
        <v>80</v>
      </c>
      <c r="F259">
        <f t="shared" si="26"/>
        <v>0</v>
      </c>
    </row>
    <row r="260" spans="1:6">
      <c r="A260" t="str">
        <f t="shared" si="24"/>
        <v>武汉FCCW22-H1H352-BLUE</v>
      </c>
      <c r="B260" t="str">
        <f t="shared" si="25"/>
        <v>武汉F</v>
      </c>
      <c r="C260" t="s">
        <v>123</v>
      </c>
      <c r="D260" t="s">
        <v>81</v>
      </c>
      <c r="F260">
        <f t="shared" si="26"/>
        <v>0</v>
      </c>
    </row>
    <row r="261" spans="1:6">
      <c r="A261" t="str">
        <f t="shared" si="24"/>
        <v>武汉XXLCCW22-H1H352-BLUE</v>
      </c>
      <c r="B261" t="str">
        <f t="shared" si="25"/>
        <v>武汉XXL</v>
      </c>
      <c r="C261" t="s">
        <v>123</v>
      </c>
      <c r="D261" t="s">
        <v>82</v>
      </c>
      <c r="F261">
        <f t="shared" si="26"/>
        <v>0</v>
      </c>
    </row>
    <row r="262" spans="1:6">
      <c r="A262" t="str">
        <f t="shared" si="24"/>
        <v>武汉XSCCW22-H1H352-BLUE</v>
      </c>
      <c r="B262" t="str">
        <f t="shared" si="25"/>
        <v>武汉XS</v>
      </c>
      <c r="C262" t="s">
        <v>123</v>
      </c>
      <c r="D262" t="s">
        <v>83</v>
      </c>
      <c r="F262">
        <f t="shared" si="26"/>
        <v>0</v>
      </c>
    </row>
    <row r="263" spans="1:6">
      <c r="A263" t="str">
        <f t="shared" si="24"/>
        <v>武汉LCCW22-H1H352-BLUE</v>
      </c>
      <c r="B263" t="str">
        <f t="shared" si="25"/>
        <v>武汉L</v>
      </c>
      <c r="C263" t="s">
        <v>123</v>
      </c>
      <c r="D263" t="s">
        <v>84</v>
      </c>
      <c r="F263">
        <f t="shared" si="26"/>
        <v>0</v>
      </c>
    </row>
    <row r="264" spans="1:6">
      <c r="A264" t="str">
        <f t="shared" ref="A264:A295" si="27">B264&amp;C264</f>
        <v>武汉MCCW22-H1H352-BLUE</v>
      </c>
      <c r="B264" t="str">
        <f t="shared" ref="B264:B295" si="28">RIGHT(D264,LEN(D264)-FIND(":",D264,1))</f>
        <v>武汉M</v>
      </c>
      <c r="C264" t="s">
        <v>123</v>
      </c>
      <c r="D264" t="s">
        <v>85</v>
      </c>
      <c r="F264">
        <f t="shared" ref="F264:F295" si="29">E264</f>
        <v>0</v>
      </c>
    </row>
    <row r="265" spans="1:6">
      <c r="A265" t="str">
        <f t="shared" si="27"/>
        <v>武汉SCCW22-H1H352-BLUE</v>
      </c>
      <c r="B265" t="str">
        <f t="shared" si="28"/>
        <v>武汉S</v>
      </c>
      <c r="C265" t="s">
        <v>123</v>
      </c>
      <c r="D265" t="s">
        <v>86</v>
      </c>
      <c r="F265">
        <f t="shared" si="29"/>
        <v>0</v>
      </c>
    </row>
    <row r="266" spans="1:6">
      <c r="A266" t="str">
        <f t="shared" si="27"/>
        <v>广州期货仓FCCW22-H1H352-BLUE</v>
      </c>
      <c r="B266" t="str">
        <f t="shared" si="28"/>
        <v>广州期货仓F</v>
      </c>
      <c r="C266" t="s">
        <v>123</v>
      </c>
      <c r="D266" t="s">
        <v>87</v>
      </c>
      <c r="F266">
        <f t="shared" si="29"/>
        <v>0</v>
      </c>
    </row>
    <row r="267" spans="1:6">
      <c r="A267" t="str">
        <f t="shared" si="27"/>
        <v>南浦拍照样衣仓XSCCW22-H1H352-BLUE</v>
      </c>
      <c r="B267" t="str">
        <f t="shared" si="28"/>
        <v>南浦拍照样衣仓XS</v>
      </c>
      <c r="C267" t="s">
        <v>123</v>
      </c>
      <c r="D267" t="s">
        <v>88</v>
      </c>
      <c r="F267">
        <f t="shared" si="29"/>
        <v>0</v>
      </c>
    </row>
    <row r="268" spans="1:6">
      <c r="A268" t="str">
        <f t="shared" si="27"/>
        <v>南浦拍照样衣仓MCCW22-H1H352-BLUE</v>
      </c>
      <c r="B268" t="str">
        <f t="shared" si="28"/>
        <v>南浦拍照样衣仓M</v>
      </c>
      <c r="C268" t="s">
        <v>123</v>
      </c>
      <c r="D268" t="s">
        <v>89</v>
      </c>
      <c r="F268">
        <f t="shared" si="29"/>
        <v>0</v>
      </c>
    </row>
    <row r="269" spans="1:6">
      <c r="A269" t="str">
        <f t="shared" si="27"/>
        <v>南浦拍照样衣仓SCCW22-H1H352-BLUE</v>
      </c>
      <c r="B269" t="str">
        <f t="shared" si="28"/>
        <v>南浦拍照样衣仓S</v>
      </c>
      <c r="C269" t="s">
        <v>123</v>
      </c>
      <c r="D269" t="s">
        <v>90</v>
      </c>
      <c r="F269">
        <f t="shared" si="29"/>
        <v>0</v>
      </c>
    </row>
    <row r="270" spans="1:6">
      <c r="A270" t="str">
        <f t="shared" si="27"/>
        <v>南浦正品仓FCCW22-H1H352-BLUE</v>
      </c>
      <c r="B270" t="str">
        <f t="shared" si="28"/>
        <v>南浦正品仓F</v>
      </c>
      <c r="C270" t="s">
        <v>123</v>
      </c>
      <c r="D270" t="s">
        <v>91</v>
      </c>
      <c r="E270">
        <v>0</v>
      </c>
      <c r="F270">
        <f t="shared" si="29"/>
        <v>0</v>
      </c>
    </row>
    <row r="271" spans="1:6">
      <c r="A271" t="str">
        <f t="shared" si="27"/>
        <v>广州期货仓XXLCCW22-H1H352-BLUE</v>
      </c>
      <c r="B271" t="str">
        <f t="shared" si="28"/>
        <v>广州期货仓XXL</v>
      </c>
      <c r="C271" t="s">
        <v>123</v>
      </c>
      <c r="D271" t="s">
        <v>92</v>
      </c>
      <c r="F271">
        <f t="shared" si="29"/>
        <v>0</v>
      </c>
    </row>
    <row r="272" spans="1:6">
      <c r="A272" t="str">
        <f t="shared" si="27"/>
        <v>广州期货仓XLCCW22-H1H352-BLUE</v>
      </c>
      <c r="B272" t="str">
        <f t="shared" si="28"/>
        <v>广州期货仓XL</v>
      </c>
      <c r="C272" t="s">
        <v>123</v>
      </c>
      <c r="D272" t="s">
        <v>93</v>
      </c>
      <c r="F272">
        <f t="shared" si="29"/>
        <v>0</v>
      </c>
    </row>
    <row r="273" spans="1:6">
      <c r="A273" t="str">
        <f t="shared" si="27"/>
        <v>广州期货仓LCCW22-H1H352-BLUE</v>
      </c>
      <c r="B273" t="str">
        <f t="shared" si="28"/>
        <v>广州期货仓L</v>
      </c>
      <c r="C273" t="s">
        <v>123</v>
      </c>
      <c r="D273" t="s">
        <v>94</v>
      </c>
      <c r="F273">
        <f t="shared" si="29"/>
        <v>0</v>
      </c>
    </row>
    <row r="274" spans="1:6">
      <c r="A274" t="str">
        <f t="shared" si="27"/>
        <v>南浦正品仓XXLCCW22-H1H352-BLUE</v>
      </c>
      <c r="B274" t="str">
        <f t="shared" si="28"/>
        <v>南浦正品仓XXL</v>
      </c>
      <c r="C274" t="s">
        <v>123</v>
      </c>
      <c r="D274" t="s">
        <v>95</v>
      </c>
      <c r="F274">
        <f t="shared" si="29"/>
        <v>0</v>
      </c>
    </row>
    <row r="275" spans="1:6">
      <c r="A275" t="str">
        <f t="shared" si="27"/>
        <v>南浦正品仓XLCCW22-H1H352-BLUE</v>
      </c>
      <c r="B275" t="str">
        <f t="shared" si="28"/>
        <v>南浦正品仓XL</v>
      </c>
      <c r="C275" t="s">
        <v>123</v>
      </c>
      <c r="D275" t="s">
        <v>96</v>
      </c>
      <c r="E275">
        <v>3</v>
      </c>
      <c r="F275">
        <f t="shared" si="29"/>
        <v>3</v>
      </c>
    </row>
    <row r="276" spans="1:6">
      <c r="A276" t="str">
        <f t="shared" si="27"/>
        <v>南浦正品仓LCCW22-H1H352-BLUE</v>
      </c>
      <c r="B276" t="str">
        <f t="shared" si="28"/>
        <v>南浦正品仓L</v>
      </c>
      <c r="C276" t="s">
        <v>123</v>
      </c>
      <c r="D276" t="s">
        <v>97</v>
      </c>
      <c r="E276">
        <v>11</v>
      </c>
      <c r="F276">
        <f t="shared" si="29"/>
        <v>11</v>
      </c>
    </row>
    <row r="277" spans="1:6">
      <c r="A277" t="str">
        <f t="shared" si="27"/>
        <v>南浦正品仓MCCW22-H1H352-BLUE</v>
      </c>
      <c r="B277" t="str">
        <f t="shared" si="28"/>
        <v>南浦正品仓M</v>
      </c>
      <c r="C277" t="s">
        <v>123</v>
      </c>
      <c r="D277" t="s">
        <v>98</v>
      </c>
      <c r="E277">
        <v>32</v>
      </c>
      <c r="F277">
        <f t="shared" si="29"/>
        <v>32</v>
      </c>
    </row>
    <row r="278" spans="1:6">
      <c r="A278" t="str">
        <f t="shared" si="27"/>
        <v>南浦正品仓SCCW22-H1H352-BLUE</v>
      </c>
      <c r="B278" t="str">
        <f t="shared" si="28"/>
        <v>南浦正品仓S</v>
      </c>
      <c r="C278" t="s">
        <v>123</v>
      </c>
      <c r="D278" t="s">
        <v>99</v>
      </c>
      <c r="E278">
        <v>31</v>
      </c>
      <c r="F278">
        <f t="shared" si="29"/>
        <v>31</v>
      </c>
    </row>
    <row r="279" spans="1:6">
      <c r="A279" t="str">
        <f t="shared" si="27"/>
        <v>南浦正品仓XSCCW22-H1H352-BLUE</v>
      </c>
      <c r="B279" t="str">
        <f t="shared" si="28"/>
        <v>南浦正品仓XS</v>
      </c>
      <c r="C279" t="s">
        <v>123</v>
      </c>
      <c r="D279" t="s">
        <v>100</v>
      </c>
      <c r="E279">
        <v>8</v>
      </c>
      <c r="F279">
        <f t="shared" si="29"/>
        <v>8</v>
      </c>
    </row>
    <row r="280" spans="1:6">
      <c r="A280" t="str">
        <f t="shared" si="27"/>
        <v>大货样衣仓XXLCCW22-H1H352-BLUE</v>
      </c>
      <c r="B280" t="str">
        <f t="shared" si="28"/>
        <v>大货样衣仓XXL</v>
      </c>
      <c r="C280" t="s">
        <v>123</v>
      </c>
      <c r="D280" t="s">
        <v>101</v>
      </c>
      <c r="F280">
        <f t="shared" si="29"/>
        <v>0</v>
      </c>
    </row>
    <row r="281" spans="1:6">
      <c r="A281" t="str">
        <f t="shared" si="27"/>
        <v>大货样衣仓MCCW22-H1H352-BLUE</v>
      </c>
      <c r="B281" t="str">
        <f t="shared" si="28"/>
        <v>大货样衣仓M</v>
      </c>
      <c r="C281" t="s">
        <v>123</v>
      </c>
      <c r="D281" t="s">
        <v>102</v>
      </c>
      <c r="F281">
        <f t="shared" si="29"/>
        <v>0</v>
      </c>
    </row>
    <row r="282" spans="1:6">
      <c r="A282" t="str">
        <f t="shared" si="27"/>
        <v>大货样衣仓XLCCW22-H1H352-BLUE</v>
      </c>
      <c r="B282" t="str">
        <f t="shared" si="28"/>
        <v>大货样衣仓XL</v>
      </c>
      <c r="C282" t="s">
        <v>123</v>
      </c>
      <c r="D282" t="s">
        <v>103</v>
      </c>
      <c r="F282">
        <f t="shared" si="29"/>
        <v>0</v>
      </c>
    </row>
    <row r="283" spans="1:6">
      <c r="A283" t="str">
        <f t="shared" si="27"/>
        <v>大货样衣仓LCCW22-H1H352-BLUE</v>
      </c>
      <c r="B283" t="str">
        <f t="shared" si="28"/>
        <v>大货样衣仓L</v>
      </c>
      <c r="C283" t="s">
        <v>123</v>
      </c>
      <c r="D283" t="s">
        <v>104</v>
      </c>
      <c r="F283">
        <f t="shared" si="29"/>
        <v>0</v>
      </c>
    </row>
    <row r="284" spans="1:6">
      <c r="A284" t="str">
        <f t="shared" si="27"/>
        <v>大货样衣仓SCCW22-H1H352-BLUE</v>
      </c>
      <c r="B284" t="str">
        <f t="shared" si="28"/>
        <v>大货样衣仓S</v>
      </c>
      <c r="C284" t="s">
        <v>123</v>
      </c>
      <c r="D284" t="s">
        <v>105</v>
      </c>
      <c r="E284">
        <v>1</v>
      </c>
      <c r="F284">
        <f t="shared" si="29"/>
        <v>1</v>
      </c>
    </row>
    <row r="285" spans="1:6">
      <c r="A285" t="str">
        <f t="shared" si="27"/>
        <v>大货样衣仓XSCCW22-H1H352-BLUE</v>
      </c>
      <c r="B285" t="str">
        <f t="shared" si="28"/>
        <v>大货样衣仓XS</v>
      </c>
      <c r="C285" t="s">
        <v>123</v>
      </c>
      <c r="D285" t="s">
        <v>106</v>
      </c>
      <c r="F285">
        <f t="shared" si="29"/>
        <v>0</v>
      </c>
    </row>
    <row r="286" spans="1:6">
      <c r="A286" t="str">
        <f t="shared" si="27"/>
        <v>南浦拍照样衣仓FCCW22-H1H352-BLUE</v>
      </c>
      <c r="B286" t="str">
        <f t="shared" si="28"/>
        <v>南浦拍照样衣仓F</v>
      </c>
      <c r="C286" t="s">
        <v>123</v>
      </c>
      <c r="D286" t="s">
        <v>107</v>
      </c>
      <c r="F286">
        <f t="shared" si="29"/>
        <v>0</v>
      </c>
    </row>
    <row r="287" spans="1:6">
      <c r="A287" t="str">
        <f t="shared" si="27"/>
        <v>南浦拍照样衣仓XXLCCW22-H1H352-BLUE</v>
      </c>
      <c r="B287" t="str">
        <f t="shared" si="28"/>
        <v>南浦拍照样衣仓XXL</v>
      </c>
      <c r="C287" t="s">
        <v>123</v>
      </c>
      <c r="D287" t="s">
        <v>108</v>
      </c>
      <c r="F287">
        <f t="shared" si="29"/>
        <v>0</v>
      </c>
    </row>
    <row r="288" spans="1:6">
      <c r="A288" t="str">
        <f t="shared" si="27"/>
        <v>南浦拍照样衣仓XLCCW22-H1H352-BLUE</v>
      </c>
      <c r="B288" t="str">
        <f t="shared" si="28"/>
        <v>南浦拍照样衣仓XL</v>
      </c>
      <c r="C288" t="s">
        <v>123</v>
      </c>
      <c r="D288" t="s">
        <v>109</v>
      </c>
      <c r="F288">
        <f t="shared" si="29"/>
        <v>0</v>
      </c>
    </row>
    <row r="289" spans="1:6">
      <c r="A289" t="str">
        <f t="shared" si="27"/>
        <v>香港仓XSCCW22-H1H352-BLUE</v>
      </c>
      <c r="B289" t="str">
        <f t="shared" si="28"/>
        <v>香港仓XS</v>
      </c>
      <c r="C289" t="s">
        <v>123</v>
      </c>
      <c r="D289" t="s">
        <v>110</v>
      </c>
      <c r="E289">
        <v>10</v>
      </c>
      <c r="F289">
        <f t="shared" si="29"/>
        <v>10</v>
      </c>
    </row>
    <row r="290" spans="1:6">
      <c r="A290" t="str">
        <f t="shared" si="27"/>
        <v>南浦拍照样衣仓LCCW22-H1H352-BLUE</v>
      </c>
      <c r="B290" t="str">
        <f t="shared" si="28"/>
        <v>南浦拍照样衣仓L</v>
      </c>
      <c r="C290" t="s">
        <v>123</v>
      </c>
      <c r="D290" t="s">
        <v>111</v>
      </c>
      <c r="F290">
        <f t="shared" si="29"/>
        <v>0</v>
      </c>
    </row>
    <row r="291" spans="1:6">
      <c r="A291" t="str">
        <f t="shared" si="27"/>
        <v>大货样衣仓FCCW22-H1H352-BLUE</v>
      </c>
      <c r="B291" t="str">
        <f t="shared" si="28"/>
        <v>大货样衣仓F</v>
      </c>
      <c r="C291" t="s">
        <v>123</v>
      </c>
      <c r="D291" t="s">
        <v>112</v>
      </c>
      <c r="F291">
        <f t="shared" si="29"/>
        <v>0</v>
      </c>
    </row>
    <row r="292" spans="1:6">
      <c r="A292" t="str">
        <f t="shared" si="27"/>
        <v>香港仓LCCW22-H1H352-BLUE</v>
      </c>
      <c r="B292" t="str">
        <f t="shared" si="28"/>
        <v>香港仓L</v>
      </c>
      <c r="C292" t="s">
        <v>123</v>
      </c>
      <c r="D292" t="s">
        <v>113</v>
      </c>
      <c r="E292">
        <v>14</v>
      </c>
      <c r="F292">
        <f t="shared" si="29"/>
        <v>14</v>
      </c>
    </row>
    <row r="293" spans="1:6">
      <c r="A293" t="str">
        <f t="shared" si="27"/>
        <v>香港仓MCCW22-H1H352-BLUE</v>
      </c>
      <c r="B293" t="str">
        <f t="shared" si="28"/>
        <v>香港仓M</v>
      </c>
      <c r="C293" t="s">
        <v>123</v>
      </c>
      <c r="D293" t="s">
        <v>114</v>
      </c>
      <c r="E293">
        <v>36</v>
      </c>
      <c r="F293">
        <f t="shared" si="29"/>
        <v>36</v>
      </c>
    </row>
    <row r="294" spans="1:6">
      <c r="A294" t="str">
        <f t="shared" si="27"/>
        <v>香港仓FCCW22-H1H352-BLUE</v>
      </c>
      <c r="B294" t="str">
        <f t="shared" si="28"/>
        <v>香港仓F</v>
      </c>
      <c r="C294" t="s">
        <v>123</v>
      </c>
      <c r="D294" t="s">
        <v>115</v>
      </c>
      <c r="F294">
        <f t="shared" si="29"/>
        <v>0</v>
      </c>
    </row>
    <row r="295" spans="1:6">
      <c r="A295" t="str">
        <f t="shared" si="27"/>
        <v>香港仓XXLCCW22-H1H352-BLUE</v>
      </c>
      <c r="B295" t="str">
        <f t="shared" si="28"/>
        <v>香港仓XXL</v>
      </c>
      <c r="C295" t="s">
        <v>123</v>
      </c>
      <c r="D295" t="s">
        <v>116</v>
      </c>
      <c r="F295">
        <f t="shared" si="29"/>
        <v>0</v>
      </c>
    </row>
    <row r="296" spans="1:6">
      <c r="A296" t="str">
        <f t="shared" ref="A296:A327" si="30">B296&amp;C296</f>
        <v>香港仓SCCW22-H1H352-BLUE</v>
      </c>
      <c r="B296" t="str">
        <f t="shared" ref="B296:B327" si="31">RIGHT(D296,LEN(D296)-FIND(":",D296,1))</f>
        <v>香港仓S</v>
      </c>
      <c r="C296" t="s">
        <v>123</v>
      </c>
      <c r="D296" t="s">
        <v>117</v>
      </c>
      <c r="E296">
        <v>39</v>
      </c>
      <c r="F296">
        <f t="shared" ref="F296:F327" si="32">E296</f>
        <v>39</v>
      </c>
    </row>
    <row r="297" spans="1:6">
      <c r="A297" t="str">
        <f t="shared" si="30"/>
        <v>香港仓XLCCW22-H1H352-BLUE</v>
      </c>
      <c r="B297" t="str">
        <f t="shared" si="31"/>
        <v>香港仓XL</v>
      </c>
      <c r="C297" t="s">
        <v>123</v>
      </c>
      <c r="D297" t="s">
        <v>118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5" sqref="W5:W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124</v>
      </c>
      <c r="B1" s="4" t="s">
        <v>125</v>
      </c>
      <c r="C1" s="4" t="s">
        <v>126</v>
      </c>
      <c r="D1" s="4" t="s">
        <v>127</v>
      </c>
      <c r="E1" s="4" t="s">
        <v>128</v>
      </c>
      <c r="F1" s="4" t="s">
        <v>52</v>
      </c>
      <c r="G1" s="4" t="s">
        <v>27</v>
      </c>
      <c r="H1" s="4" t="s">
        <v>129</v>
      </c>
      <c r="I1" s="4" t="s">
        <v>130</v>
      </c>
      <c r="J1" s="4" t="s">
        <v>130</v>
      </c>
      <c r="K1" s="4" t="s">
        <v>131</v>
      </c>
      <c r="L1" s="4" t="s">
        <v>132</v>
      </c>
      <c r="M1" s="4" t="s">
        <v>133</v>
      </c>
      <c r="N1" s="4" t="s">
        <v>134</v>
      </c>
      <c r="O1" s="4" t="s">
        <v>135</v>
      </c>
      <c r="P1" s="5" t="s">
        <v>136</v>
      </c>
      <c r="Q1" s="4" t="s">
        <v>137</v>
      </c>
      <c r="R1" s="4" t="s">
        <v>31</v>
      </c>
      <c r="S1" s="4" t="s">
        <v>30</v>
      </c>
      <c r="T1" s="4" t="s">
        <v>138</v>
      </c>
      <c r="U1" s="4" t="s">
        <v>139</v>
      </c>
      <c r="V1" s="4" t="s">
        <v>140</v>
      </c>
      <c r="W1" s="9" t="s">
        <v>141</v>
      </c>
      <c r="X1" s="4" t="s">
        <v>53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142</v>
      </c>
      <c r="AG1" s="4" t="s">
        <v>53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143</v>
      </c>
      <c r="AP1" s="4" t="s">
        <v>53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144</v>
      </c>
      <c r="AY1" s="4" t="s">
        <v>53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16</v>
      </c>
      <c r="BH1" s="4" t="s">
        <v>53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145</v>
      </c>
      <c r="BQ1" s="4" t="s">
        <v>53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146</v>
      </c>
    </row>
    <row r="2" s="2" customFormat="1" ht="46" customHeight="1" spans="1:78">
      <c r="A2" s="10" t="s">
        <v>124</v>
      </c>
      <c r="B2" s="11" t="s">
        <v>125</v>
      </c>
      <c r="C2" s="11" t="s">
        <v>126</v>
      </c>
      <c r="D2" s="11" t="s">
        <v>127</v>
      </c>
      <c r="E2" s="11" t="s">
        <v>128</v>
      </c>
      <c r="F2" s="11" t="s">
        <v>52</v>
      </c>
      <c r="G2" s="11" t="s">
        <v>27</v>
      </c>
      <c r="H2" s="11" t="s">
        <v>129</v>
      </c>
      <c r="I2" s="11" t="s">
        <v>130</v>
      </c>
      <c r="J2" s="11" t="s">
        <v>130</v>
      </c>
      <c r="K2" s="11" t="s">
        <v>131</v>
      </c>
      <c r="L2" s="11" t="s">
        <v>132</v>
      </c>
      <c r="M2" s="11" t="s">
        <v>133</v>
      </c>
      <c r="N2" s="11" t="s">
        <v>134</v>
      </c>
      <c r="O2" s="11" t="s">
        <v>135</v>
      </c>
      <c r="P2" s="16" t="s">
        <v>136</v>
      </c>
      <c r="Q2" s="16" t="s">
        <v>137</v>
      </c>
      <c r="R2" s="16" t="s">
        <v>31</v>
      </c>
      <c r="S2" s="16" t="s">
        <v>30</v>
      </c>
      <c r="T2" s="16" t="s">
        <v>138</v>
      </c>
      <c r="U2" s="16" t="s">
        <v>139</v>
      </c>
      <c r="V2" s="16" t="s">
        <v>140</v>
      </c>
      <c r="W2" s="16" t="s">
        <v>141</v>
      </c>
      <c r="X2" s="16" t="s">
        <v>53</v>
      </c>
      <c r="Y2" s="25" t="s">
        <v>136</v>
      </c>
      <c r="Z2" s="25" t="s">
        <v>137</v>
      </c>
      <c r="AA2" s="25" t="s">
        <v>31</v>
      </c>
      <c r="AB2" s="25" t="s">
        <v>30</v>
      </c>
      <c r="AC2" s="25" t="s">
        <v>138</v>
      </c>
      <c r="AD2" s="25" t="s">
        <v>139</v>
      </c>
      <c r="AE2" s="25" t="s">
        <v>140</v>
      </c>
      <c r="AF2" s="25" t="s">
        <v>147</v>
      </c>
      <c r="AG2" s="25" t="s">
        <v>53</v>
      </c>
      <c r="AH2" s="25" t="s">
        <v>136</v>
      </c>
      <c r="AI2" s="25" t="s">
        <v>137</v>
      </c>
      <c r="AJ2" s="25" t="s">
        <v>31</v>
      </c>
      <c r="AK2" s="25" t="s">
        <v>30</v>
      </c>
      <c r="AL2" s="25" t="s">
        <v>138</v>
      </c>
      <c r="AM2" s="25" t="s">
        <v>139</v>
      </c>
      <c r="AN2" s="25" t="s">
        <v>140</v>
      </c>
      <c r="AO2" s="27" t="s">
        <v>143</v>
      </c>
      <c r="AP2" s="25" t="s">
        <v>53</v>
      </c>
      <c r="AQ2" s="28" t="s">
        <v>136</v>
      </c>
      <c r="AR2" s="28" t="s">
        <v>137</v>
      </c>
      <c r="AS2" s="28" t="s">
        <v>31</v>
      </c>
      <c r="AT2" s="28" t="s">
        <v>30</v>
      </c>
      <c r="AU2" s="28" t="s">
        <v>138</v>
      </c>
      <c r="AV2" s="28" t="s">
        <v>139</v>
      </c>
      <c r="AW2" s="28" t="s">
        <v>140</v>
      </c>
      <c r="AX2" s="28" t="s">
        <v>148</v>
      </c>
      <c r="AY2" s="28" t="s">
        <v>53</v>
      </c>
      <c r="AZ2" s="31" t="s">
        <v>136</v>
      </c>
      <c r="BA2" s="31" t="s">
        <v>137</v>
      </c>
      <c r="BB2" s="31" t="s">
        <v>31</v>
      </c>
      <c r="BC2" s="31" t="s">
        <v>30</v>
      </c>
      <c r="BD2" s="31" t="s">
        <v>138</v>
      </c>
      <c r="BE2" s="31" t="s">
        <v>139</v>
      </c>
      <c r="BF2" s="31" t="s">
        <v>140</v>
      </c>
      <c r="BG2" s="31" t="s">
        <v>16</v>
      </c>
      <c r="BH2" s="31" t="s">
        <v>53</v>
      </c>
      <c r="BI2" s="34" t="s">
        <v>136</v>
      </c>
      <c r="BJ2" s="34" t="s">
        <v>137</v>
      </c>
      <c r="BK2" s="34" t="s">
        <v>31</v>
      </c>
      <c r="BL2" s="34" t="s">
        <v>30</v>
      </c>
      <c r="BM2" s="34" t="s">
        <v>138</v>
      </c>
      <c r="BN2" s="34" t="s">
        <v>139</v>
      </c>
      <c r="BO2" s="34" t="s">
        <v>140</v>
      </c>
      <c r="BP2" s="34" t="s">
        <v>145</v>
      </c>
      <c r="BQ2" s="34" t="s">
        <v>53</v>
      </c>
      <c r="BR2" s="35" t="s">
        <v>136</v>
      </c>
      <c r="BS2" s="35" t="s">
        <v>137</v>
      </c>
      <c r="BT2" s="35" t="s">
        <v>31</v>
      </c>
      <c r="BU2" s="35" t="s">
        <v>30</v>
      </c>
      <c r="BV2" s="35" t="s">
        <v>138</v>
      </c>
      <c r="BW2" s="35" t="s">
        <v>139</v>
      </c>
      <c r="BX2" s="35" t="s">
        <v>140</v>
      </c>
      <c r="BY2" s="35" t="s">
        <v>146</v>
      </c>
      <c r="BZ2" s="35" t="s">
        <v>53</v>
      </c>
    </row>
    <row r="3" s="3" customFormat="1" ht="29" customHeight="1" spans="1:77">
      <c r="A3" s="12">
        <v>45385</v>
      </c>
      <c r="B3" s="13"/>
      <c r="C3" s="13"/>
      <c r="D3" s="13" t="str">
        <f>_xlfn.DISPIMG("ID_17866607118B4791ABC95B26C70B3544",1)</f>
        <v>=DISPIMG("ID_17866607118B4791ABC95B26C70B3544",1)</v>
      </c>
      <c r="E3" s="13"/>
      <c r="F3" s="13"/>
      <c r="G3" s="13" t="s">
        <v>119</v>
      </c>
      <c r="H3" s="13" t="s">
        <v>149</v>
      </c>
      <c r="I3" s="13" t="s">
        <v>150</v>
      </c>
      <c r="J3" s="13" t="s">
        <v>151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39</v>
      </c>
      <c r="R3" s="13">
        <v>31</v>
      </c>
      <c r="S3" s="13">
        <v>20</v>
      </c>
      <c r="T3" s="13">
        <v>11</v>
      </c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5</v>
      </c>
      <c r="AJ3" s="13">
        <v>9</v>
      </c>
      <c r="AK3" s="13">
        <v>6</v>
      </c>
      <c r="AL3" s="13"/>
      <c r="AM3" s="13"/>
      <c r="AN3" s="13"/>
      <c r="AO3" s="23">
        <v>20</v>
      </c>
      <c r="AP3" s="29"/>
      <c r="AQ3" s="19">
        <v>0</v>
      </c>
      <c r="AR3" s="13">
        <v>27</v>
      </c>
      <c r="AS3" s="13">
        <v>18</v>
      </c>
      <c r="AT3" s="13">
        <v>12</v>
      </c>
      <c r="AU3" s="13">
        <v>9</v>
      </c>
      <c r="AV3" s="13"/>
      <c r="AW3" s="13"/>
      <c r="AX3" s="23">
        <v>66</v>
      </c>
      <c r="AY3" s="32"/>
      <c r="AZ3" s="19">
        <v>0</v>
      </c>
      <c r="BA3" s="13">
        <v>6</v>
      </c>
      <c r="BB3" s="13">
        <v>4</v>
      </c>
      <c r="BC3" s="13">
        <v>2</v>
      </c>
      <c r="BD3" s="13">
        <v>2</v>
      </c>
      <c r="BE3" s="13"/>
      <c r="BF3" s="13">
        <v>0</v>
      </c>
      <c r="BG3" s="23">
        <v>14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45385</v>
      </c>
      <c r="B4" s="14"/>
      <c r="C4" s="14"/>
      <c r="D4" s="14" t="str">
        <f>_xlfn.DISPIMG("ID_BB2405463DD748BF8F290F69DCD587F9",1)</f>
        <v>=DISPIMG("ID_BB2405463DD748BF8F290F69DCD587F9",1)</v>
      </c>
      <c r="E4" s="14"/>
      <c r="F4" s="14"/>
      <c r="G4" s="14" t="s">
        <v>120</v>
      </c>
      <c r="H4" s="14" t="s">
        <v>149</v>
      </c>
      <c r="I4" s="14" t="s">
        <v>150</v>
      </c>
      <c r="J4" s="14" t="s">
        <v>151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16</v>
      </c>
      <c r="Q4" s="14">
        <v>50</v>
      </c>
      <c r="R4" s="14">
        <v>39</v>
      </c>
      <c r="S4" s="14">
        <v>16</v>
      </c>
      <c r="T4" s="14"/>
      <c r="U4" s="14"/>
      <c r="V4" s="14"/>
      <c r="W4" s="24">
        <v>121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8</v>
      </c>
      <c r="AK4" s="14">
        <v>9</v>
      </c>
      <c r="AL4" s="14"/>
      <c r="AM4" s="14"/>
      <c r="AN4" s="14"/>
      <c r="AO4" s="24">
        <v>17</v>
      </c>
      <c r="AP4" s="30"/>
      <c r="AQ4" s="22">
        <v>11</v>
      </c>
      <c r="AR4" s="14">
        <v>34</v>
      </c>
      <c r="AS4" s="14">
        <v>23</v>
      </c>
      <c r="AT4" s="14">
        <v>5</v>
      </c>
      <c r="AU4" s="14"/>
      <c r="AV4" s="14"/>
      <c r="AW4" s="14"/>
      <c r="AX4" s="24">
        <v>73</v>
      </c>
      <c r="AY4" s="33"/>
      <c r="AZ4" s="19">
        <v>5</v>
      </c>
      <c r="BA4" s="13">
        <v>15</v>
      </c>
      <c r="BB4" s="13">
        <v>8</v>
      </c>
      <c r="BC4" s="13">
        <v>2</v>
      </c>
      <c r="BD4" s="13">
        <v>0</v>
      </c>
      <c r="BE4" s="13"/>
      <c r="BF4" s="13">
        <v>0</v>
      </c>
      <c r="BG4" s="23">
        <v>30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45385</v>
      </c>
      <c r="B5" s="14"/>
      <c r="C5" s="14"/>
      <c r="D5" s="14" t="str">
        <f>_xlfn.DISPIMG("ID_B0CB5061D70F43CFBE58AD3BF248DC86",1)</f>
        <v>=DISPIMG("ID_B0CB5061D70F43CFBE58AD3BF248DC86",1)</v>
      </c>
      <c r="E5" s="14"/>
      <c r="F5" s="14"/>
      <c r="G5" s="14" t="s">
        <v>121</v>
      </c>
      <c r="H5" s="14" t="s">
        <v>149</v>
      </c>
      <c r="I5" s="14" t="s">
        <v>152</v>
      </c>
      <c r="J5" s="14" t="s">
        <v>153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36</v>
      </c>
      <c r="R5" s="14">
        <v>48</v>
      </c>
      <c r="S5" s="14">
        <v>19</v>
      </c>
      <c r="T5" s="14">
        <v>7</v>
      </c>
      <c r="U5" s="14"/>
      <c r="V5" s="14"/>
      <c r="W5" s="24">
        <v>110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>
        <v>4</v>
      </c>
      <c r="AJ5" s="14">
        <v>7</v>
      </c>
      <c r="AK5" s="14">
        <v>6</v>
      </c>
      <c r="AL5" s="14">
        <v>2</v>
      </c>
      <c r="AM5" s="14"/>
      <c r="AN5" s="14"/>
      <c r="AO5" s="24">
        <v>19</v>
      </c>
      <c r="AP5" s="30"/>
      <c r="AQ5" s="22">
        <v>0</v>
      </c>
      <c r="AR5" s="14">
        <v>24</v>
      </c>
      <c r="AS5" s="14">
        <v>33</v>
      </c>
      <c r="AT5" s="14">
        <v>10</v>
      </c>
      <c r="AU5" s="14">
        <v>3</v>
      </c>
      <c r="AV5" s="14"/>
      <c r="AW5" s="14"/>
      <c r="AX5" s="24">
        <v>70</v>
      </c>
      <c r="AY5" s="33"/>
      <c r="AZ5" s="19">
        <v>0</v>
      </c>
      <c r="BA5" s="13">
        <v>7</v>
      </c>
      <c r="BB5" s="13">
        <v>8</v>
      </c>
      <c r="BC5" s="13">
        <v>3</v>
      </c>
      <c r="BD5" s="13">
        <v>2</v>
      </c>
      <c r="BE5" s="13"/>
      <c r="BF5" s="13">
        <v>0</v>
      </c>
      <c r="BG5" s="23">
        <v>20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45385</v>
      </c>
      <c r="B6" s="14"/>
      <c r="C6" s="14"/>
      <c r="D6" s="14" t="str">
        <f>_xlfn.DISPIMG("ID_A736116E492D4085B68813A6F7184CA9",1)</f>
        <v>=DISPIMG("ID_A736116E492D4085B68813A6F7184CA9",1)</v>
      </c>
      <c r="E6" s="14"/>
      <c r="F6" s="14"/>
      <c r="G6" s="13" t="s">
        <v>122</v>
      </c>
      <c r="H6" s="14" t="s">
        <v>149</v>
      </c>
      <c r="I6" s="14" t="s">
        <v>152</v>
      </c>
      <c r="J6" s="14" t="s">
        <v>153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28</v>
      </c>
      <c r="R6" s="14">
        <v>29</v>
      </c>
      <c r="S6" s="14">
        <v>12</v>
      </c>
      <c r="T6" s="14"/>
      <c r="U6" s="14"/>
      <c r="V6" s="14"/>
      <c r="W6" s="24">
        <v>69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>
        <v>3</v>
      </c>
      <c r="AJ6" s="14">
        <v>7</v>
      </c>
      <c r="AK6" s="14">
        <v>4</v>
      </c>
      <c r="AL6" s="14"/>
      <c r="AM6" s="14"/>
      <c r="AN6" s="14"/>
      <c r="AO6" s="24">
        <v>14</v>
      </c>
      <c r="AP6" s="30"/>
      <c r="AQ6" s="22">
        <v>0</v>
      </c>
      <c r="AR6" s="14">
        <v>21</v>
      </c>
      <c r="AS6" s="14">
        <v>19</v>
      </c>
      <c r="AT6" s="14">
        <v>7</v>
      </c>
      <c r="AU6" s="14"/>
      <c r="AV6" s="14"/>
      <c r="AW6" s="14"/>
      <c r="AX6" s="24">
        <v>47</v>
      </c>
      <c r="AY6" s="33"/>
      <c r="AZ6" s="19">
        <v>0</v>
      </c>
      <c r="BA6" s="13">
        <v>3</v>
      </c>
      <c r="BB6" s="13">
        <v>3</v>
      </c>
      <c r="BC6" s="13">
        <v>1</v>
      </c>
      <c r="BD6" s="13">
        <v>0</v>
      </c>
      <c r="BE6" s="13"/>
      <c r="BF6" s="13">
        <v>0</v>
      </c>
      <c r="BG6" s="23">
        <v>7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45385</v>
      </c>
      <c r="B7" s="14"/>
      <c r="C7" s="14"/>
      <c r="D7" s="14" t="str">
        <f>_xlfn.DISPIMG("ID_D1E188E91FC64A938B7438148043406A",1)</f>
        <v>=DISPIMG("ID_D1E188E91FC64A938B7438148043406A",1)</v>
      </c>
      <c r="E7" s="14"/>
      <c r="F7" s="14"/>
      <c r="G7" s="13" t="s">
        <v>123</v>
      </c>
      <c r="H7" s="14" t="s">
        <v>149</v>
      </c>
      <c r="I7" s="14" t="s">
        <v>154</v>
      </c>
      <c r="J7" s="14" t="s">
        <v>155</v>
      </c>
      <c r="K7" s="14" t="e">
        <v>#N/A</v>
      </c>
      <c r="L7" s="14" t="s">
        <v>156</v>
      </c>
      <c r="M7" s="14" t="s">
        <v>157</v>
      </c>
      <c r="N7" s="20">
        <v>4</v>
      </c>
      <c r="O7" s="21"/>
      <c r="P7" s="22">
        <v>18</v>
      </c>
      <c r="Q7" s="14">
        <v>60</v>
      </c>
      <c r="R7" s="14">
        <v>58</v>
      </c>
      <c r="S7" s="14">
        <v>25</v>
      </c>
      <c r="T7" s="14">
        <v>5</v>
      </c>
      <c r="U7" s="14"/>
      <c r="V7" s="14"/>
      <c r="W7" s="24">
        <v>166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>
        <v>10</v>
      </c>
      <c r="AR7" s="14">
        <v>28</v>
      </c>
      <c r="AS7" s="14">
        <v>26</v>
      </c>
      <c r="AT7" s="14">
        <v>14</v>
      </c>
      <c r="AU7" s="14">
        <v>2</v>
      </c>
      <c r="AV7" s="14"/>
      <c r="AW7" s="14"/>
      <c r="AX7" s="24">
        <v>80</v>
      </c>
      <c r="AY7" s="33"/>
      <c r="AZ7" s="19">
        <v>8</v>
      </c>
      <c r="BA7" s="13">
        <v>31</v>
      </c>
      <c r="BB7" s="13">
        <v>32</v>
      </c>
      <c r="BC7" s="13">
        <v>11</v>
      </c>
      <c r="BD7" s="13">
        <v>3</v>
      </c>
      <c r="BE7" s="13"/>
      <c r="BF7" s="13">
        <v>0</v>
      </c>
      <c r="BG7" s="23">
        <v>85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45385</v>
      </c>
      <c r="B8" s="14"/>
      <c r="C8" s="14"/>
      <c r="D8" s="14" t="str">
        <f>_xlfn.DISPIMG("ID_D1E188E91FC64A938B7438148043406A",1)</f>
        <v>=DISPIMG("ID_D1E188E91FC64A938B7438148043406A",1)</v>
      </c>
      <c r="E8" s="14"/>
      <c r="F8" s="14"/>
      <c r="G8" s="15" t="s">
        <v>123</v>
      </c>
      <c r="H8" s="14" t="s">
        <v>149</v>
      </c>
      <c r="I8" s="14" t="s">
        <v>154</v>
      </c>
      <c r="J8" s="14" t="s">
        <v>155</v>
      </c>
      <c r="K8" s="14" t="e">
        <v>#N/A</v>
      </c>
      <c r="L8" s="14" t="s">
        <v>156</v>
      </c>
      <c r="M8" s="14" t="s">
        <v>157</v>
      </c>
      <c r="N8" s="20">
        <v>4</v>
      </c>
      <c r="O8" s="21"/>
      <c r="P8" s="22"/>
      <c r="Q8" s="14">
        <v>11</v>
      </c>
      <c r="R8" s="14">
        <v>10</v>
      </c>
      <c r="S8" s="14"/>
      <c r="T8" s="14"/>
      <c r="U8" s="14"/>
      <c r="V8" s="14"/>
      <c r="W8" s="24">
        <v>21</v>
      </c>
      <c r="X8" s="20" t="s">
        <v>158</v>
      </c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/>
      <c r="AJ8" s="14"/>
      <c r="AK8" s="14"/>
      <c r="AL8" s="14"/>
      <c r="AM8" s="14"/>
      <c r="AN8" s="14"/>
      <c r="AO8" s="24">
        <v>0</v>
      </c>
      <c r="AP8" s="30"/>
      <c r="AQ8" s="22"/>
      <c r="AR8" s="14">
        <v>11</v>
      </c>
      <c r="AS8" s="14">
        <v>10</v>
      </c>
      <c r="AT8" s="14"/>
      <c r="AU8" s="14"/>
      <c r="AV8" s="14"/>
      <c r="AW8" s="14"/>
      <c r="AX8" s="24">
        <v>21</v>
      </c>
      <c r="AY8" s="33"/>
      <c r="AZ8" s="19">
        <v>0</v>
      </c>
      <c r="BA8" s="13">
        <v>0</v>
      </c>
      <c r="BB8" s="13">
        <v>0</v>
      </c>
      <c r="BC8" s="13">
        <v>0</v>
      </c>
      <c r="BD8" s="13">
        <v>0</v>
      </c>
      <c r="BE8" s="13"/>
      <c r="BF8" s="13">
        <v>0</v>
      </c>
      <c r="BG8" s="23">
        <v>0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Y8" s="4">
        <v>0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159</v>
      </c>
    </row>
    <row r="17" spans="1:1">
      <c r="A17" s="1" t="s">
        <v>160</v>
      </c>
    </row>
    <row r="18" spans="1:1">
      <c r="A18" s="1" t="s">
        <v>161</v>
      </c>
    </row>
    <row r="19" spans="1:1">
      <c r="A19" s="1" t="s">
        <v>162</v>
      </c>
    </row>
    <row r="32" spans="1:1">
      <c r="A32" s="1" t="s">
        <v>163</v>
      </c>
    </row>
    <row r="53" spans="1:1">
      <c r="A53" s="1" t="s">
        <v>164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.23076923076923" defaultRowHeight="16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装箱指令单批量导入</vt:lpstr>
      <vt:lpstr>模板</vt:lpstr>
      <vt:lpstr>预约送货单</vt:lpstr>
      <vt:lpstr>分仓ST</vt:lpstr>
      <vt:lpstr>单款分仓</vt:lpstr>
      <vt:lpstr>步骤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2024-04-03T10:12:06Z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