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装箱指令单批量导入!$A$1:$O$47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341" name="ID_2C5E57BACD9741FA862C2EF50539FBA4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839069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<sst xmlns="http://schemas.openxmlformats.org/spreadsheetml/2006/main" count="698" uniqueCount="160">
  <si>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</si>
  <si>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</si>
  <si>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</si>
  <si>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</si>
  <si>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</si>
  <si>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</si>
  <si>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</si>
  <si>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</si>
  <si>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</si>
  <si>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</si>
  <si>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</si>
  <si>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</si>
  <si>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</si>
  <si>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</si>
  <si>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</si>
  <si>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RY20240401016</t>
  </si>
  <si>
    <t>香港仓</t>
  </si>
  <si>
    <t>CW502DP0300</t>
  </si>
  <si>
    <t>CW502DP0300L2L</t>
  </si>
  <si>
    <t>正品</t>
  </si>
  <si>
    <t>2024-04-02</t>
  </si>
  <si>
    <t>香港</t>
  </si>
  <si>
    <t>CW502DP0300L2M</t>
  </si>
  <si>
    <t>CW502DP0300L2S</t>
  </si>
  <si>
    <t>CW502DP0300L2XL</t>
  </si>
  <si>
    <t>南浦正品仓</t>
  </si>
  <si>
    <t>广州</t>
  </si>
  <si>
    <t>广州期货仓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</si>
  <si>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</si>
  <si>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</si>
  <si>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</si>
  <si>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</si>
  <si>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</si>
  <si>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</si>
  <si>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</si>
  <si>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CW502DP0300L2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</si>
  <si>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</si>
  <si>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</si>
  <si>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</si>
  <si>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</si>
  <si>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</si>
  <si>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</si>
  <si>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</si>
  <si>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</si>
  <si>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</si>
  <si>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</si>
  <si>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</si>
  <si>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</si>
  <si>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</si>
  <si>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</si>
  <si>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</si>
  <si>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</si>
  <si>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</si>
  <si>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</si>
  <si>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</si>
  <si>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</si>
  <si>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</si>
  <si>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</si>
  <si>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</si>
  <si>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</si>
  <si>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</si>
  <si>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</si>
  <si>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</si>
  <si>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</si>
  <si>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</si>
  <si>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</si>
  <si>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</si>
  <si>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</si>
  <si>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</si>
  <si>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微喇叭弹力牛仔长裤</t>
  </si>
  <si>
    <t>宇贤</t>
  </si>
  <si>
    <t>400232</t>
  </si>
  <si>
    <t>346</t>
  </si>
  <si>
    <t>4844</t>
  </si>
  <si>
    <t>全时段</t>
  </si>
  <si>
    <t>MO20240110002</t>
  </si>
  <si>
    <t>CHESTER CHARLES</t>
  </si>
  <si>
    <t>首单</t>
  </si>
  <si>
    <t>蓝色</t>
  </si>
  <si>
    <t>含大货样衣S1</t>
  </si>
  <si>
    <t>吴利平</t>
  </si>
  <si>
    <t>2024-04-01</t>
  </si>
  <si>
    <t>13840</t>
  </si>
  <si>
    <t>14878</t>
  </si>
  <si>
    <t>2076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</si>
  <si>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</si>
  <si>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</si>
  <si>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</si>
  <si>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</si>
  <si>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</si>
  <si>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</si>
  <si>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</si>
  <si>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</si>
  <si>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</si>
  <si>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</si>
  <si>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</si>
  <si>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</si>
  <si>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</si>
  <si>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</si>
  <si>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</si>
  <si>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</si>
  <si>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</si>
  <si>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</si>
  <si>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</si>
  <si>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</si>
  <si>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</si>
  <si>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</si>
  <si>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</si>
  <si>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</si>
  <si>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</si>
  <si>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</si>
  <si>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</si>
  <si>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</si>
  <si>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</si>
  <si>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</si>
  <si>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</si>
  <si>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</si>
  <si>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</si>
  <si>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</si>
  <si>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</si>
  <si>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</si>
  <si>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</si>
  <si>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</si>
  <si>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</si>
  <si>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</si>
  <si>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</si>
  <si>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</si>
  <si>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</si>
  <si>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</si>
  <si>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</si>
  <si>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</si>
  <si>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</si>
  <si>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</si>
  <si>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</si>
  <si>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</si>
  <si>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</si>
  <si>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</si>
  <si>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</si>
  <si>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</si>
  <si>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</si>
  <si>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</si>
  <si>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</si>
  <si>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</si>
  <si>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</si>
  <si>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</si>
  <si>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</si>
  <si>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</si>
  <si>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</si>
  <si>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南浦拍照样衣仓</t>
  </si>
  <si>
    <t>武汉</t>
  </si>
  <si>
    <t>WOMEN</t>
  </si>
  <si>
    <t>PANTS</t>
  </si>
  <si>
    <t>裤子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</si>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</sst>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4.6337152778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1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2C5E57BACD9741FA862C2EF50539FBA4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1">
        <s v="货号"/>
        <s v="CW502DP0300L2"/>
        <m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PAN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43"/>
        <m/>
      </sharedItems>
    </cacheField>
    <cacheField name="M" numFmtId="0">
      <sharedItems containsBlank="1" containsNumber="1" containsInteger="1" containsMixedTypes="1" count="3">
        <s v="M"/>
        <n v="40"/>
        <m/>
      </sharedItems>
    </cacheField>
    <cacheField name="L" numFmtId="0">
      <sharedItems containsBlank="1" containsNumber="1" containsInteger="1" containsMixedTypes="1" count="3">
        <s v="L"/>
        <n v="14"/>
        <m/>
      </sharedItems>
    </cacheField>
    <cacheField name="XL" numFmtId="0">
      <sharedItems containsBlank="1" containsNumber="1" containsInteger="1" containsMixedTypes="1" count="3">
        <s v="XL"/>
        <n v="6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03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3">
        <s v="S"/>
        <n v="4"/>
        <m/>
      </sharedItems>
    </cacheField>
    <cacheField name="广州期货仓M" numFmtId="0">
      <sharedItems containsBlank="1" containsNumber="1" containsInteger="1" containsMixedTypes="1" count="3">
        <s v="M"/>
        <n v="9"/>
        <m/>
      </sharedItems>
    </cacheField>
    <cacheField name="广州期货仓L" numFmtId="0">
      <sharedItems containsBlank="1" containsNumber="1" containsInteger="1" containsMixedTypes="1" count="3">
        <s v="L"/>
        <n v="5"/>
        <m/>
      </sharedItems>
    </cacheField>
    <cacheField name="广州期货仓XL" numFmtId="0">
      <sharedItems containsBlank="1" containsNumber="1" containsInteger="1" containsMixedTypes="1" count="3">
        <s v="XL"/>
        <n v="1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19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30"/>
        <m/>
      </sharedItems>
    </cacheField>
    <cacheField name="香港仓M" numFmtId="0">
      <sharedItems containsBlank="1" containsNumber="1" containsInteger="1" containsMixedTypes="1" count="3">
        <s v="M"/>
        <n v="23"/>
        <m/>
      </sharedItems>
    </cacheField>
    <cacheField name="香港仓L" numFmtId="0">
      <sharedItems containsBlank="1" containsNumber="1" containsInteger="1" containsMixedTypes="1" count="3">
        <s v="L"/>
        <n v="8"/>
        <m/>
      </sharedItems>
    </cacheField>
    <cacheField name="香港仓XL" numFmtId="0">
      <sharedItems containsBlank="1" containsNumber="1" containsInteger="1" containsMixedTypes="1" count="3">
        <s v="XL"/>
        <n v="4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65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8"/>
        <m/>
      </sharedItems>
    </cacheField>
    <cacheField name="南浦正品仓M" numFmtId="0">
      <sharedItems containsBlank="1" containsNumber="1" containsInteger="1" containsMixedTypes="1" count="3">
        <s v="M"/>
        <n v="8"/>
        <m/>
      </sharedItems>
    </cacheField>
    <cacheField name="南浦正品仓L" numFmtId="0">
      <sharedItems containsBlank="1" containsNumber="1" containsInteger="1" containsMixedTypes="1" count="3">
        <s v="L"/>
        <n v="1"/>
        <m/>
      </sharedItems>
    </cacheField>
    <cacheField name="南浦正品仓XL" numFmtId="0">
      <sharedItems containsBlank="1" containsNumber="1" containsInteger="1" containsMixedTypes="1" count="3">
        <s v="XL"/>
        <n v="1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18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2"/>
    <x v="1"/>
    <x v="1"/>
    <x v="2"/>
    <x v="1"/>
    <x v="1"/>
    <x v="1"/>
    <x v="1"/>
    <x v="1"/>
    <x v="1"/>
    <x v="1"/>
    <x v="1"/>
    <x v="2"/>
    <x v="1"/>
    <x v="2"/>
    <x v="2"/>
    <x v="2"/>
    <x v="2"/>
    <x v="2"/>
    <x v="1"/>
    <x v="1"/>
    <x v="2"/>
    <x v="1"/>
    <x v="2"/>
    <x v="2"/>
    <x v="2"/>
    <x v="2"/>
    <x v="2"/>
    <x v="1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2">
        <item x="2"/>
        <item x="0"/>
        <item m="1" x="48"/>
        <item m="1" x="49"/>
        <item m="1" x="50"/>
        <item m="1" x="51"/>
        <item m="1" x="53"/>
        <item m="1" x="60"/>
        <item m="1" x="54"/>
        <item m="1" x="55"/>
        <item m="1" x="56"/>
        <item m="1" x="57"/>
        <item m="1" x="58"/>
        <item m="1" x="59"/>
        <item m="1" x="52"/>
        <item m="1" x="46"/>
        <item m="1" x="47"/>
        <item m="1" x="44"/>
        <item m="1" x="45"/>
        <item m="1" x="43"/>
        <item m="1" x="38"/>
        <item m="1" x="39"/>
        <item m="1" x="40"/>
        <item m="1" x="41"/>
        <item m="1" x="42"/>
        <item m="1" x="35"/>
        <item m="1" x="36"/>
        <item m="1" x="9"/>
        <item m="1" x="37"/>
        <item m="1" x="34"/>
        <item m="1" x="14"/>
        <item m="1" x="28"/>
        <item m="1" x="29"/>
        <item m="1" x="30"/>
        <item m="1" x="31"/>
        <item m="1" x="32"/>
        <item m="1" x="33"/>
        <item m="1" x="22"/>
        <item m="1" x="23"/>
        <item m="1" x="19"/>
        <item m="1" x="24"/>
        <item m="1" x="25"/>
        <item m="1" x="26"/>
        <item m="1" x="27"/>
        <item m="1" x="16"/>
        <item m="1" x="17"/>
        <item m="1" x="18"/>
        <item m="1" x="20"/>
        <item m="1" x="21"/>
        <item m="1" x="10"/>
        <item m="1" x="11"/>
        <item m="1" x="12"/>
        <item m="1" x="13"/>
        <item m="1" x="15"/>
        <item m="1" x="8"/>
        <item m="1" x="6"/>
        <item m="1" x="7"/>
        <item m="1" x="3"/>
        <item x="1"/>
        <item m="1" x="4"/>
        <item m="1"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7" sqref="D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8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23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30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16</v>
      </c>
      <c r="C5" s="47" t="s">
        <v>17</v>
      </c>
      <c r="D5" s="47" t="s">
        <v>24</v>
      </c>
      <c r="E5" s="47">
        <v>4</v>
      </c>
      <c r="F5" s="47" t="s">
        <v>19</v>
      </c>
      <c r="G5" s="47"/>
      <c r="H5" s="47" t="s">
        <v>20</v>
      </c>
      <c r="I5" s="47" t="s">
        <v>21</v>
      </c>
    </row>
    <row r="6" spans="1:9">
      <c r="A6" s="47" t="s">
        <v>15</v>
      </c>
      <c r="B6" s="47" t="s">
        <v>25</v>
      </c>
      <c r="C6" s="47" t="s">
        <v>17</v>
      </c>
      <c r="D6" s="47" t="s">
        <v>18</v>
      </c>
      <c r="E6" s="47">
        <v>1</v>
      </c>
      <c r="F6" s="47" t="s">
        <v>19</v>
      </c>
      <c r="G6" s="47"/>
      <c r="H6" s="47" t="s">
        <v>20</v>
      </c>
      <c r="I6" s="47" t="s">
        <v>26</v>
      </c>
    </row>
    <row r="7" spans="1:9">
      <c r="A7" s="47" t="s">
        <v>15</v>
      </c>
      <c r="B7" s="47" t="s">
        <v>25</v>
      </c>
      <c r="C7" s="47" t="s">
        <v>17</v>
      </c>
      <c r="D7" s="47" t="s">
        <v>22</v>
      </c>
      <c r="E7" s="47">
        <v>8</v>
      </c>
      <c r="F7" s="47" t="s">
        <v>19</v>
      </c>
      <c r="G7" s="47"/>
      <c r="H7" s="47" t="s">
        <v>20</v>
      </c>
      <c r="I7" s="47" t="s">
        <v>26</v>
      </c>
    </row>
    <row r="8" spans="1:9">
      <c r="A8" s="47" t="s">
        <v>15</v>
      </c>
      <c r="B8" s="47" t="s">
        <v>25</v>
      </c>
      <c r="C8" s="47" t="s">
        <v>17</v>
      </c>
      <c r="D8" s="47" t="s">
        <v>23</v>
      </c>
      <c r="E8" s="47">
        <v>8</v>
      </c>
      <c r="F8" s="47" t="s">
        <v>19</v>
      </c>
      <c r="G8" s="47"/>
      <c r="H8" s="47" t="s">
        <v>20</v>
      </c>
      <c r="I8" s="47" t="s">
        <v>26</v>
      </c>
    </row>
    <row r="9" spans="1:9">
      <c r="A9" s="47" t="s">
        <v>15</v>
      </c>
      <c r="B9" s="47" t="s">
        <v>25</v>
      </c>
      <c r="C9" s="47" t="s">
        <v>17</v>
      </c>
      <c r="D9" s="47" t="s">
        <v>24</v>
      </c>
      <c r="E9" s="47">
        <v>1</v>
      </c>
      <c r="F9" s="47" t="s">
        <v>19</v>
      </c>
      <c r="G9" s="47"/>
      <c r="H9" s="47" t="s">
        <v>20</v>
      </c>
      <c r="I9" s="47" t="s">
        <v>26</v>
      </c>
    </row>
    <row r="10" spans="1:9">
      <c r="A10" s="47" t="s">
        <v>15</v>
      </c>
      <c r="B10" s="47" t="s">
        <v>27</v>
      </c>
      <c r="C10" s="47" t="s">
        <v>17</v>
      </c>
      <c r="D10" s="47" t="s">
        <v>18</v>
      </c>
      <c r="E10" s="47">
        <v>5</v>
      </c>
      <c r="F10" s="47" t="s">
        <v>19</v>
      </c>
      <c r="G10" s="47"/>
      <c r="H10" s="47" t="s">
        <v>20</v>
      </c>
      <c r="I10" s="47" t="s">
        <v>26</v>
      </c>
    </row>
    <row r="11" spans="1:9">
      <c r="A11" s="47" t="s">
        <v>15</v>
      </c>
      <c r="B11" s="47" t="s">
        <v>27</v>
      </c>
      <c r="C11" s="47" t="s">
        <v>17</v>
      </c>
      <c r="D11" s="47" t="s">
        <v>22</v>
      </c>
      <c r="E11" s="47">
        <v>9</v>
      </c>
      <c r="F11" s="47" t="s">
        <v>19</v>
      </c>
      <c r="G11" s="47"/>
      <c r="H11" s="47" t="s">
        <v>20</v>
      </c>
      <c r="I11" s="47" t="s">
        <v>26</v>
      </c>
    </row>
    <row r="12" spans="1:9">
      <c r="A12" s="47" t="s">
        <v>15</v>
      </c>
      <c r="B12" s="47" t="s">
        <v>27</v>
      </c>
      <c r="C12" s="47" t="s">
        <v>17</v>
      </c>
      <c r="D12" s="47" t="s">
        <v>23</v>
      </c>
      <c r="E12" s="47">
        <v>4</v>
      </c>
      <c r="F12" s="47" t="s">
        <v>19</v>
      </c>
      <c r="G12" s="47"/>
      <c r="H12" s="47" t="s">
        <v>20</v>
      </c>
      <c r="I12" s="47" t="s">
        <v>26</v>
      </c>
    </row>
    <row r="13" spans="1:9">
      <c r="A13" s="47" t="s">
        <v>15</v>
      </c>
      <c r="B13" s="47" t="s">
        <v>27</v>
      </c>
      <c r="C13" s="47" t="s">
        <v>17</v>
      </c>
      <c r="D13" s="47" t="s">
        <v>24</v>
      </c>
      <c r="E13" s="47">
        <v>1</v>
      </c>
      <c r="F13" s="47" t="s">
        <v>19</v>
      </c>
      <c r="G13" s="47"/>
      <c r="H13" s="47" t="s">
        <v>20</v>
      </c>
      <c r="I13" s="47" t="s">
        <v>26</v>
      </c>
    </row>
    <row r="14" spans="1:9">
      <c r="A14" s="47" t="s">
        <v>15</v>
      </c>
      <c r="B14" s="47" t="s">
        <v>28</v>
      </c>
      <c r="C14" s="47" t="s">
        <v>17</v>
      </c>
      <c r="D14" s="47" t="s">
        <v>23</v>
      </c>
      <c r="E14" s="47">
        <v>1</v>
      </c>
      <c r="F14" s="47" t="s">
        <v>19</v>
      </c>
      <c r="G14" s="47"/>
      <c r="H14" s="47" t="s">
        <v>20</v>
      </c>
      <c r="I14" s="47" t="s">
        <v>26</v>
      </c>
    </row>
    <row r="15" spans="1:9">
      <c r="A15" s="47"/>
      <c r="B15" s="47"/>
      <c r="C15" s="47"/>
      <c r="D15" s="47"/>
      <c r="E15" s="47"/>
      <c r="F15" s="47"/>
      <c r="G15" s="47"/>
      <c r="H15" s="47"/>
      <c r="I15" s="47"/>
    </row>
    <row r="16" spans="1:9">
      <c r="A16" s="47"/>
      <c r="B16" s="47"/>
      <c r="C16" s="47"/>
      <c r="D16" s="47"/>
      <c r="E16" s="47"/>
      <c r="F16" s="47"/>
      <c r="G16" s="47"/>
      <c r="H16" s="47"/>
      <c r="I16" s="47"/>
    </row>
    <row r="17" spans="1:9">
      <c r="A17" s="47"/>
      <c r="B17" s="47"/>
      <c r="C17" s="47"/>
      <c r="D17" s="47"/>
      <c r="E17" s="47"/>
      <c r="F17" s="47"/>
      <c r="G17" s="47"/>
      <c r="H17" s="47"/>
      <c r="I17" s="47"/>
    </row>
    <row r="18" spans="1:9">
      <c r="A18" s="47"/>
      <c r="B18" s="47"/>
      <c r="C18" s="47"/>
      <c r="D18" s="47"/>
      <c r="E18" s="47"/>
      <c r="F18" s="47"/>
      <c r="G18" s="47"/>
      <c r="H18" s="47"/>
      <c r="I18" s="47"/>
    </row>
    <row r="19" spans="1:9">
      <c r="A19" s="47"/>
      <c r="B19" s="47"/>
      <c r="C19" s="47"/>
      <c r="D19" s="47"/>
      <c r="E19" s="47"/>
      <c r="F19" s="47"/>
      <c r="G19" s="47"/>
      <c r="H19" s="47"/>
      <c r="I19" s="47"/>
    </row>
    <row r="20" spans="1:9">
      <c r="A20" s="47"/>
      <c r="B20" s="47"/>
      <c r="C20" s="47"/>
      <c r="D20" s="47"/>
      <c r="E20" s="47"/>
      <c r="F20" s="47"/>
      <c r="G20" s="47"/>
      <c r="H20" s="47"/>
      <c r="I20" s="47"/>
    </row>
    <row r="21" spans="1:9">
      <c r="A21" s="47"/>
      <c r="B21" s="47"/>
      <c r="C21" s="47"/>
      <c r="D21" s="47"/>
      <c r="E21" s="47"/>
      <c r="F21" s="47"/>
      <c r="G21" s="47"/>
      <c r="H21" s="47"/>
      <c r="I21" s="47"/>
    </row>
    <row r="22" spans="1:9">
      <c r="A22" s="47"/>
      <c r="B22" s="47"/>
      <c r="C22" s="47"/>
      <c r="D22" s="47"/>
      <c r="E22" s="47"/>
      <c r="F22" s="47"/>
      <c r="G22" s="47"/>
      <c r="H22" s="47"/>
      <c r="I22" s="47"/>
    </row>
    <row r="23" spans="1:9">
      <c r="A23" s="47"/>
      <c r="B23" s="47"/>
      <c r="C23" s="47"/>
      <c r="D23" s="47"/>
      <c r="E23" s="47"/>
      <c r="F23" s="47"/>
      <c r="G23" s="47"/>
      <c r="H23" s="47"/>
      <c r="I23" s="47"/>
    </row>
    <row r="24" spans="1:9">
      <c r="A24" s="47"/>
      <c r="B24" s="47"/>
      <c r="C24" s="47"/>
      <c r="D24" s="47"/>
      <c r="E24" s="47"/>
      <c r="F24" s="47"/>
      <c r="G24" s="47"/>
      <c r="H24" s="47"/>
      <c r="I24" s="47"/>
    </row>
    <row r="25" spans="1:9">
      <c r="A25" s="47"/>
      <c r="B25" s="47"/>
      <c r="C25" s="47"/>
      <c r="D25" s="47"/>
      <c r="E25" s="47"/>
      <c r="F25" s="47"/>
      <c r="G25" s="47"/>
      <c r="H25" s="47"/>
      <c r="I25" s="47"/>
    </row>
    <row r="26" spans="1:9">
      <c r="A26" s="47"/>
      <c r="B26" s="47"/>
      <c r="C26" s="47"/>
      <c r="D26" s="47"/>
      <c r="E26" s="47"/>
      <c r="F26" s="47"/>
      <c r="G26" s="47"/>
      <c r="H26" s="47"/>
      <c r="I26" s="47"/>
    </row>
    <row r="27" spans="1:9">
      <c r="A27" s="47"/>
      <c r="B27" s="47"/>
      <c r="C27" s="47"/>
      <c r="D27" s="47"/>
      <c r="E27" s="47"/>
      <c r="F27" s="47"/>
      <c r="G27" s="47"/>
      <c r="H27" s="47"/>
      <c r="I27" s="47"/>
    </row>
    <row r="28" spans="1:9">
      <c r="A28" s="47"/>
      <c r="B28" s="47"/>
      <c r="C28" s="47"/>
      <c r="D28" s="47"/>
      <c r="E28" s="47"/>
      <c r="F28" s="47"/>
      <c r="G28" s="47"/>
      <c r="H28" s="47"/>
      <c r="I28" s="47"/>
    </row>
    <row r="29" spans="1:9">
      <c r="A29" s="47"/>
      <c r="B29" s="47"/>
      <c r="C29" s="47"/>
      <c r="D29" s="47"/>
      <c r="E29" s="47"/>
      <c r="F29" s="47"/>
      <c r="G29" s="47"/>
      <c r="H29" s="47"/>
      <c r="I29" s="47"/>
    </row>
    <row r="30" spans="1:9">
      <c r="A30" s="47"/>
      <c r="B30" s="47"/>
      <c r="C30" s="47"/>
      <c r="D30" s="47"/>
      <c r="E30" s="47"/>
      <c r="F30" s="47"/>
      <c r="G30" s="47"/>
      <c r="H30" s="47"/>
      <c r="I30" s="47"/>
    </row>
    <row r="31" spans="1:9">
      <c r="A31" s="47"/>
      <c r="B31" s="47"/>
      <c r="C31" s="47"/>
      <c r="D31" s="47"/>
      <c r="E31" s="47"/>
      <c r="F31" s="47"/>
      <c r="G31" s="47"/>
      <c r="H31" s="47"/>
      <c r="I31" s="47"/>
    </row>
    <row r="32" spans="1:9">
      <c r="A32" s="47"/>
      <c r="B32" s="47"/>
      <c r="C32" s="47"/>
      <c r="D32" s="47"/>
      <c r="E32" s="47"/>
      <c r="F32" s="47"/>
      <c r="G32" s="47"/>
      <c r="H32" s="47"/>
      <c r="I32" s="47"/>
    </row>
    <row r="33" spans="1:9">
      <c r="A33" s="47"/>
      <c r="B33" s="47"/>
      <c r="C33" s="47"/>
      <c r="D33" s="47"/>
      <c r="E33" s="47"/>
      <c r="F33" s="47"/>
      <c r="G33" s="47"/>
      <c r="H33" s="47"/>
      <c r="I33" s="47"/>
    </row>
    <row r="34" spans="1:9">
      <c r="A34" s="47"/>
      <c r="B34" s="47"/>
      <c r="C34" s="47"/>
      <c r="D34" s="47"/>
      <c r="E34" s="47"/>
      <c r="F34" s="47"/>
      <c r="G34" s="47"/>
      <c r="H34" s="47"/>
      <c r="I34" s="47"/>
    </row>
    <row r="35" spans="1:9">
      <c r="A35" s="47"/>
      <c r="B35" s="47"/>
      <c r="C35" s="47"/>
      <c r="D35" s="47"/>
      <c r="E35" s="47"/>
      <c r="F35" s="47"/>
      <c r="G35" s="47"/>
      <c r="H35" s="47"/>
      <c r="I35" s="47"/>
    </row>
    <row r="36" spans="1:9">
      <c r="A36" s="47"/>
      <c r="B36" s="47"/>
      <c r="C36" s="47"/>
      <c r="D36" s="47"/>
      <c r="E36" s="47"/>
      <c r="F36" s="47"/>
      <c r="G36" s="47"/>
      <c r="H36" s="47"/>
      <c r="I36" s="47"/>
    </row>
    <row r="37" spans="1:9">
      <c r="A37" s="47"/>
      <c r="B37" s="47"/>
      <c r="C37" s="47"/>
      <c r="D37" s="47"/>
      <c r="E37" s="47"/>
      <c r="F37" s="47"/>
      <c r="G37" s="47"/>
      <c r="H37" s="47"/>
      <c r="I37" s="47"/>
    </row>
    <row r="38" spans="1:9">
      <c r="A38" s="47"/>
      <c r="B38" s="47"/>
      <c r="C38" s="47"/>
      <c r="D38" s="47"/>
      <c r="E38" s="47"/>
      <c r="F38" s="47"/>
      <c r="G38" s="47"/>
      <c r="H38" s="47"/>
      <c r="I38" s="47"/>
    </row>
    <row r="39" spans="1:9">
      <c r="A39" s="47"/>
      <c r="B39" s="47"/>
      <c r="C39" s="47"/>
      <c r="D39" s="47"/>
      <c r="E39" s="47"/>
      <c r="F39" s="47"/>
      <c r="G39" s="47"/>
      <c r="H39" s="47"/>
      <c r="I39" s="47"/>
    </row>
    <row r="40" spans="1:9">
      <c r="A40" s="47"/>
      <c r="B40" s="47"/>
      <c r="C40" s="47"/>
      <c r="D40" s="47"/>
      <c r="E40" s="47"/>
      <c r="F40" s="47"/>
      <c r="G40" s="47"/>
      <c r="H40" s="47"/>
      <c r="I40" s="47"/>
    </row>
    <row r="41" spans="1:9">
      <c r="A41" s="47"/>
      <c r="B41" s="47"/>
      <c r="C41" s="47"/>
      <c r="D41" s="47"/>
      <c r="E41" s="47"/>
      <c r="F41" s="47"/>
      <c r="G41" s="47"/>
      <c r="H41" s="47"/>
      <c r="I41" s="47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  <row r="44" spans="1:9">
      <c r="A44" s="47"/>
      <c r="B44" s="47"/>
      <c r="C44" s="47"/>
      <c r="D44" s="47"/>
      <c r="E44" s="47"/>
      <c r="F44" s="47"/>
      <c r="G44" s="47"/>
      <c r="H44" s="47"/>
      <c r="I44" s="47"/>
    </row>
    <row r="45" spans="1:9">
      <c r="A45" s="47"/>
      <c r="B45" s="47"/>
      <c r="C45" s="47"/>
      <c r="D45" s="47"/>
      <c r="E45" s="47"/>
      <c r="F45" s="47"/>
      <c r="G45" s="47"/>
      <c r="H45" s="47"/>
      <c r="I45" s="47"/>
    </row>
    <row r="46" spans="1:9">
      <c r="A46" s="47"/>
      <c r="B46" s="47"/>
      <c r="C46" s="47"/>
      <c r="D46" s="47"/>
      <c r="E46" s="47"/>
      <c r="F46" s="47"/>
      <c r="G46" s="47"/>
      <c r="H46" s="47"/>
      <c r="I46" s="47"/>
    </row>
    <row r="47" spans="1:9">
      <c r="A47" s="47"/>
      <c r="B47" s="47"/>
      <c r="C47" s="47"/>
      <c r="D47" s="47"/>
      <c r="E47" s="47"/>
      <c r="F47" s="47"/>
      <c r="G47" s="47"/>
      <c r="H47" s="47"/>
      <c r="I47" s="47"/>
    </row>
  </sheetData>
  <autoFilter ref="A1:O47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6" activePane="bottomLeft" state="frozen"/>
      <selection/>
      <selection pane="bottomLeft" activeCell="C4" sqref="C4:K18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29</v>
      </c>
      <c r="B1" s="39" t="s">
        <v>29</v>
      </c>
      <c r="C1" s="39" t="s">
        <v>30</v>
      </c>
      <c r="D1" s="39" t="s">
        <v>29</v>
      </c>
      <c r="E1" s="39" t="s">
        <v>30</v>
      </c>
      <c r="F1" s="39" t="s">
        <v>30</v>
      </c>
      <c r="G1" s="39" t="s">
        <v>30</v>
      </c>
      <c r="H1" s="39" t="s">
        <v>30</v>
      </c>
      <c r="J1" s="39" t="s">
        <v>30</v>
      </c>
      <c r="K1" s="39" t="s">
        <v>30</v>
      </c>
    </row>
    <row r="2" s="39" customFormat="1" ht="46" customHeight="1" spans="3:11">
      <c r="C2" t="e">
        <f>_xlfn.XLOOKUP(E2,预约送货单!F:F,预约送货单!D:D)</f>
        <v>#N/A</v>
      </c>
      <c r="D2" s="41" t="s">
        <v>31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32</v>
      </c>
    </row>
    <row r="3" s="40" customFormat="1" ht="33" spans="1:17">
      <c r="A3" s="42" t="s">
        <v>33</v>
      </c>
      <c r="B3" s="42" t="s">
        <v>34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RY20240401016</v>
      </c>
      <c r="D4" t="s">
        <v>16</v>
      </c>
      <c r="E4" t="str">
        <f>_xlfn.XLOOKUP(F4,预约送货单!Z:Z,预约送货单!F:F)</f>
        <v>CW502DP0300</v>
      </c>
      <c r="F4" t="str">
        <f t="shared" si="0"/>
        <v>CW502DP0300L2L</v>
      </c>
      <c r="G4">
        <f>VLOOKUP(D4&amp;B4&amp;A4,分仓ST!A:E,5,0)</f>
        <v>8</v>
      </c>
      <c r="H4" t="str">
        <f>_xlfn.XLOOKUP(E4,预约送货单!F:F,预约送货单!E:E)</f>
        <v>正品</v>
      </c>
      <c r="J4" t="str">
        <f>VLOOKUP(E4,预约送货单!F:N,9,0)</f>
        <v>2024-04-02</v>
      </c>
      <c r="K4" t="str">
        <f t="shared" ref="K4:K18" si="1"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RY20240401016</v>
      </c>
      <c r="D5" t="s">
        <v>16</v>
      </c>
      <c r="E5" t="str">
        <f>_xlfn.XLOOKUP(F5,预约送货单!Z:Z,预约送货单!F:F)</f>
        <v>CW502DP0300</v>
      </c>
      <c r="F5" t="str">
        <f t="shared" si="0"/>
        <v>CW502DP0300L2M</v>
      </c>
      <c r="G5">
        <f>VLOOKUP(D5&amp;B5&amp;A5,分仓ST!A:E,5,0)</f>
        <v>23</v>
      </c>
      <c r="H5" t="str">
        <f>_xlfn.XLOOKUP(E5,预约送货单!F:F,预约送货单!E:E)</f>
        <v>正品</v>
      </c>
      <c r="J5" t="str">
        <f>VLOOKUP(E5,预约送货单!F:N,9,0)</f>
        <v>2024-04-02</v>
      </c>
      <c r="K5" t="str">
        <f t="shared" si="1"/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RY20240401016</v>
      </c>
      <c r="D6" t="s">
        <v>16</v>
      </c>
      <c r="E6" t="str">
        <f>_xlfn.XLOOKUP(F6,预约送货单!Z:Z,预约送货单!F:F)</f>
        <v>CW502DP0300</v>
      </c>
      <c r="F6" t="str">
        <f t="shared" si="0"/>
        <v>CW502DP0300L2S</v>
      </c>
      <c r="G6">
        <f>VLOOKUP(D6&amp;B6&amp;A6,分仓ST!A:E,5,0)</f>
        <v>30</v>
      </c>
      <c r="H6" t="str">
        <f>_xlfn.XLOOKUP(E6,预约送货单!F:F,预约送货单!E:E)</f>
        <v>正品</v>
      </c>
      <c r="J6" t="str">
        <f>VLOOKUP(E6,预约送货单!F:N,9,0)</f>
        <v>2024-04-02</v>
      </c>
      <c r="K6" t="str">
        <f t="shared" si="1"/>
        <v>香港</v>
      </c>
    </row>
    <row r="7" ht="19" customHeight="1" spans="1:11">
      <c r="A7" t="s">
        <v>35</v>
      </c>
      <c r="B7" s="4" t="s">
        <v>39</v>
      </c>
      <c r="C7" t="str">
        <f>_xlfn.XLOOKUP(E7,预约送货单!F:F,预约送货单!D:D)</f>
        <v>RY20240401016</v>
      </c>
      <c r="D7" t="s">
        <v>16</v>
      </c>
      <c r="E7" t="str">
        <f>_xlfn.XLOOKUP(F7,预约送货单!Z:Z,预约送货单!F:F)</f>
        <v>CW502DP0300</v>
      </c>
      <c r="F7" t="str">
        <f t="shared" si="0"/>
        <v>CW502DP0300L2XL</v>
      </c>
      <c r="G7">
        <f>VLOOKUP(D7&amp;B7&amp;A7,分仓ST!A:E,5,0)</f>
        <v>4</v>
      </c>
      <c r="H7" t="str">
        <f>_xlfn.XLOOKUP(E7,预约送货单!F:F,预约送货单!E:E)</f>
        <v>正品</v>
      </c>
      <c r="J7" t="str">
        <f>VLOOKUP(E7,预约送货单!F:N,9,0)</f>
        <v>2024-04-02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RY20240401016</v>
      </c>
      <c r="D8" t="s">
        <v>25</v>
      </c>
      <c r="E8" t="str">
        <f>_xlfn.XLOOKUP(F8,预约送货单!Z:Z,预约送货单!F:F)</f>
        <v>CW502DP0300</v>
      </c>
      <c r="F8" t="str">
        <f t="shared" si="0"/>
        <v>CW502DP0300L2L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2024-04-02</v>
      </c>
      <c r="K8" t="str">
        <f t="shared" si="1"/>
        <v>广州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RY20240401016</v>
      </c>
      <c r="D9" t="s">
        <v>25</v>
      </c>
      <c r="E9" t="str">
        <f>_xlfn.XLOOKUP(F9,预约送货单!Z:Z,预约送货单!F:F)</f>
        <v>CW502DP0300</v>
      </c>
      <c r="F9" t="str">
        <f t="shared" si="0"/>
        <v>CW502DP0300L2M</v>
      </c>
      <c r="G9">
        <f>VLOOKUP(D9&amp;B9&amp;A9,分仓ST!A:E,5,0)</f>
        <v>8</v>
      </c>
      <c r="H9" t="str">
        <f>_xlfn.XLOOKUP(E9,预约送货单!F:F,预约送货单!E:E)</f>
        <v>正品</v>
      </c>
      <c r="J9" t="str">
        <f>VLOOKUP(E9,预约送货单!F:N,9,0)</f>
        <v>2024-04-02</v>
      </c>
      <c r="K9" t="str">
        <f t="shared" si="1"/>
        <v>广州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RY20240401016</v>
      </c>
      <c r="D10" t="s">
        <v>25</v>
      </c>
      <c r="E10" t="str">
        <f>_xlfn.XLOOKUP(F10,预约送货单!Z:Z,预约送货单!F:F)</f>
        <v>CW502DP0300</v>
      </c>
      <c r="F10" t="str">
        <f t="shared" si="0"/>
        <v>CW502DP0300L2S</v>
      </c>
      <c r="G10">
        <f>VLOOKUP(D10&amp;B10&amp;A10,分仓ST!A:E,5,0)</f>
        <v>8</v>
      </c>
      <c r="H10" t="str">
        <f>_xlfn.XLOOKUP(E10,预约送货单!F:F,预约送货单!E:E)</f>
        <v>正品</v>
      </c>
      <c r="J10" t="str">
        <f>VLOOKUP(E10,预约送货单!F:N,9,0)</f>
        <v>2024-04-02</v>
      </c>
      <c r="K10" t="str">
        <f t="shared" si="1"/>
        <v>广州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RY20240401016</v>
      </c>
      <c r="D11" t="s">
        <v>25</v>
      </c>
      <c r="E11" t="str">
        <f>_xlfn.XLOOKUP(F11,预约送货单!Z:Z,预约送货单!F:F)</f>
        <v>CW502DP0300</v>
      </c>
      <c r="F11" t="str">
        <f t="shared" si="0"/>
        <v>CW502DP0300L2XL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2024-04-02</v>
      </c>
      <c r="K11" t="str">
        <f t="shared" si="1"/>
        <v>广州</v>
      </c>
    </row>
    <row r="12" spans="1:11">
      <c r="A12" t="s">
        <v>35</v>
      </c>
      <c r="B12" s="4" t="s">
        <v>36</v>
      </c>
      <c r="C12" t="str">
        <f>_xlfn.XLOOKUP(E12,预约送货单!F:F,预约送货单!D:D)</f>
        <v>RY20240401016</v>
      </c>
      <c r="D12" t="s">
        <v>27</v>
      </c>
      <c r="E12" t="str">
        <f>_xlfn.XLOOKUP(F12,预约送货单!Z:Z,预约送货单!F:F)</f>
        <v>CW502DP0300</v>
      </c>
      <c r="F12" t="str">
        <f t="shared" si="0"/>
        <v>CW502DP0300L2L</v>
      </c>
      <c r="G12">
        <f>VLOOKUP(D12&amp;B12&amp;A12,分仓ST!A:E,5,0)</f>
        <v>5</v>
      </c>
      <c r="H12" t="str">
        <f>_xlfn.XLOOKUP(E12,预约送货单!F:F,预约送货单!E:E)</f>
        <v>正品</v>
      </c>
      <c r="J12" t="str">
        <f>VLOOKUP(E12,预约送货单!F:N,9,0)</f>
        <v>2024-04-02</v>
      </c>
      <c r="K12" t="str">
        <f t="shared" si="1"/>
        <v>广州</v>
      </c>
    </row>
    <row r="13" spans="1:11">
      <c r="A13" t="s">
        <v>35</v>
      </c>
      <c r="B13" s="4" t="s">
        <v>37</v>
      </c>
      <c r="C13" t="str">
        <f>_xlfn.XLOOKUP(E13,预约送货单!F:F,预约送货单!D:D)</f>
        <v>RY20240401016</v>
      </c>
      <c r="D13" t="s">
        <v>27</v>
      </c>
      <c r="E13" t="str">
        <f>_xlfn.XLOOKUP(F13,预约送货单!Z:Z,预约送货单!F:F)</f>
        <v>CW502DP0300</v>
      </c>
      <c r="F13" t="str">
        <f t="shared" si="0"/>
        <v>CW502DP0300L2M</v>
      </c>
      <c r="G13">
        <f>VLOOKUP(D13&amp;B13&amp;A13,分仓ST!A:E,5,0)</f>
        <v>9</v>
      </c>
      <c r="H13" t="str">
        <f>_xlfn.XLOOKUP(E13,预约送货单!F:F,预约送货单!E:E)</f>
        <v>正品</v>
      </c>
      <c r="J13" t="str">
        <f>VLOOKUP(E13,预约送货单!F:N,9,0)</f>
        <v>2024-04-02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RY20240401016</v>
      </c>
      <c r="D14" t="s">
        <v>27</v>
      </c>
      <c r="E14" t="str">
        <f>_xlfn.XLOOKUP(F14,预约送货单!Z:Z,预约送货单!F:F)</f>
        <v>CW502DP0300</v>
      </c>
      <c r="F14" t="str">
        <f t="shared" si="0"/>
        <v>CW502DP0300L2S</v>
      </c>
      <c r="G14">
        <f>VLOOKUP(D14&amp;B14&amp;A14,分仓ST!A:E,5,0)</f>
        <v>4</v>
      </c>
      <c r="H14" t="str">
        <f>_xlfn.XLOOKUP(E14,预约送货单!F:F,预约送货单!E:E)</f>
        <v>正品</v>
      </c>
      <c r="J14" t="str">
        <f>VLOOKUP(E14,预约送货单!F:N,9,0)</f>
        <v>2024-04-02</v>
      </c>
      <c r="K14" t="str">
        <f t="shared" si="1"/>
        <v>广州</v>
      </c>
    </row>
    <row r="15" spans="1:11">
      <c r="A15" t="s">
        <v>35</v>
      </c>
      <c r="B15" s="4" t="s">
        <v>39</v>
      </c>
      <c r="C15" t="str">
        <f>_xlfn.XLOOKUP(E15,预约送货单!F:F,预约送货单!D:D)</f>
        <v>RY20240401016</v>
      </c>
      <c r="D15" t="s">
        <v>27</v>
      </c>
      <c r="E15" t="str">
        <f>_xlfn.XLOOKUP(F15,预约送货单!Z:Z,预约送货单!F:F)</f>
        <v>CW502DP0300</v>
      </c>
      <c r="F15" t="str">
        <f t="shared" si="0"/>
        <v>CW502DP0300L2XL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2024-04-02</v>
      </c>
      <c r="K15" t="str">
        <f t="shared" si="1"/>
        <v>广州</v>
      </c>
    </row>
    <row r="16" hidden="1" spans="1:11">
      <c r="A16" t="s">
        <v>35</v>
      </c>
      <c r="B16" s="4" t="s">
        <v>36</v>
      </c>
      <c r="C16" t="str">
        <f>_xlfn.XLOOKUP(E16,预约送货单!F:F,预约送货单!D:D)</f>
        <v>RY20240401016</v>
      </c>
      <c r="D16" t="s">
        <v>28</v>
      </c>
      <c r="E16" t="str">
        <f>_xlfn.XLOOKUP(F16,预约送货单!Z:Z,预约送货单!F:F)</f>
        <v>CW502DP0300</v>
      </c>
      <c r="F16" t="str">
        <f t="shared" si="0"/>
        <v>CW502DP0300L2L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2024-04-02</v>
      </c>
      <c r="K16" t="str">
        <f t="shared" si="1"/>
        <v>广州</v>
      </c>
    </row>
    <row r="17" hidden="1" spans="1:11">
      <c r="A17" t="s">
        <v>35</v>
      </c>
      <c r="B17" s="4" t="s">
        <v>37</v>
      </c>
      <c r="C17" t="str">
        <f>_xlfn.XLOOKUP(E17,预约送货单!F:F,预约送货单!D:D)</f>
        <v>RY20240401016</v>
      </c>
      <c r="D17" t="s">
        <v>28</v>
      </c>
      <c r="E17" t="str">
        <f>_xlfn.XLOOKUP(F17,预约送货单!Z:Z,预约送货单!F:F)</f>
        <v>CW502DP0300</v>
      </c>
      <c r="F17" t="str">
        <f t="shared" si="0"/>
        <v>CW502DP0300L2M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2024-04-02</v>
      </c>
      <c r="K17" t="str">
        <f t="shared" si="1"/>
        <v>广州</v>
      </c>
    </row>
    <row r="18" spans="1:11">
      <c r="A18" t="s">
        <v>35</v>
      </c>
      <c r="B18" s="4" t="s">
        <v>38</v>
      </c>
      <c r="C18" t="str">
        <f>_xlfn.XLOOKUP(E18,预约送货单!F:F,预约送货单!D:D)</f>
        <v>RY20240401016</v>
      </c>
      <c r="D18" t="s">
        <v>28</v>
      </c>
      <c r="E18" t="str">
        <f>_xlfn.XLOOKUP(F18,预约送货单!Z:Z,预约送货单!F:F)</f>
        <v>CW502DP0300</v>
      </c>
      <c r="F18" t="str">
        <f t="shared" si="0"/>
        <v>CW502DP0300L2S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2024-04-02</v>
      </c>
      <c r="K18" t="str">
        <f t="shared" si="1"/>
        <v>广州</v>
      </c>
    </row>
    <row r="19" hidden="1" spans="1:11">
      <c r="A19" t="s">
        <v>35</v>
      </c>
      <c r="B19" s="4" t="s">
        <v>39</v>
      </c>
      <c r="C19" t="str">
        <f>_xlfn.XLOOKUP(E19,预约送货单!F:F,预约送货单!D:D)</f>
        <v>RY20240401016</v>
      </c>
      <c r="D19" t="s">
        <v>28</v>
      </c>
      <c r="E19" t="str">
        <f>_xlfn.XLOOKUP(F19,预约送货单!Z:Z,预约送货单!F:F)</f>
        <v>CW502DP0300</v>
      </c>
      <c r="F19" t="str">
        <f t="shared" ref="F19:F42" si="2">A19&amp;B19</f>
        <v>CW502DP0300L2XL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2024-04-02</v>
      </c>
      <c r="K19" t="str">
        <f t="shared" ref="K19:K42" si="3">IF(D19="香港仓","香港",IF(D19="武汉仓","武汉","广州"))</f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3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3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3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3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3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hidden="1" spans="1:11">
      <c r="A67" s="47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30"/>
        <filter val="1"/>
        <filter val="23"/>
        <filter val="4"/>
        <filter val="5"/>
        <filter val="8"/>
        <filter val="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40</v>
      </c>
      <c r="B1" s="37" t="s">
        <v>41</v>
      </c>
      <c r="C1" s="36" t="s">
        <v>42</v>
      </c>
      <c r="D1" s="36" t="s">
        <v>43</v>
      </c>
      <c r="E1" s="36" t="s">
        <v>5</v>
      </c>
      <c r="F1" s="36" t="s">
        <v>44</v>
      </c>
      <c r="G1" s="36" t="s">
        <v>45</v>
      </c>
      <c r="H1" s="36" t="s">
        <v>46</v>
      </c>
      <c r="I1" s="36" t="s">
        <v>47</v>
      </c>
      <c r="J1" s="36" t="s">
        <v>6</v>
      </c>
      <c r="K1" s="36" t="s">
        <v>4</v>
      </c>
      <c r="L1" s="36" t="s">
        <v>48</v>
      </c>
      <c r="M1" s="36" t="s">
        <v>49</v>
      </c>
      <c r="N1" s="36" t="s">
        <v>7</v>
      </c>
      <c r="O1" s="36" t="s">
        <v>50</v>
      </c>
      <c r="P1" s="36" t="s">
        <v>51</v>
      </c>
      <c r="Q1" s="36" t="s">
        <v>52</v>
      </c>
      <c r="R1" s="36" t="s">
        <v>53</v>
      </c>
      <c r="S1" s="36" t="s">
        <v>54</v>
      </c>
      <c r="T1" s="36" t="s">
        <v>55</v>
      </c>
      <c r="U1" s="36" t="s">
        <v>1</v>
      </c>
      <c r="V1" s="36" t="s">
        <v>56</v>
      </c>
      <c r="W1" s="36" t="s">
        <v>57</v>
      </c>
      <c r="X1" s="36" t="s">
        <v>58</v>
      </c>
      <c r="Y1" s="36" t="s">
        <v>59</v>
      </c>
      <c r="Z1" s="36" t="s">
        <v>3</v>
      </c>
      <c r="AA1" s="36" t="s">
        <v>60</v>
      </c>
      <c r="AB1" s="36" t="s">
        <v>34</v>
      </c>
      <c r="AC1" s="36" t="s">
        <v>61</v>
      </c>
      <c r="AD1" s="36" t="s">
        <v>62</v>
      </c>
      <c r="AE1" s="36" t="s">
        <v>63</v>
      </c>
      <c r="AF1" s="36" t="s">
        <v>64</v>
      </c>
      <c r="AG1" s="36" t="s">
        <v>65</v>
      </c>
      <c r="AH1" s="36" t="s">
        <v>66</v>
      </c>
      <c r="AI1" s="36" t="s">
        <v>67</v>
      </c>
    </row>
    <row r="2" spans="1:35">
      <c r="A2" s="38">
        <f>SUMIFS(装箱指令单批量导入!E:E,装箱指令单批量导入!D:D,Z2,装箱指令单批量导入!A:A,D2)</f>
        <v>14</v>
      </c>
      <c r="B2" s="38">
        <f t="shared" ref="B2:B43" si="0">A2-K2</f>
        <v>0</v>
      </c>
      <c r="C2" s="36" t="s">
        <v>68</v>
      </c>
      <c r="D2" s="36" t="s">
        <v>15</v>
      </c>
      <c r="E2" s="36" t="s">
        <v>19</v>
      </c>
      <c r="F2" s="36" t="s">
        <v>17</v>
      </c>
      <c r="G2" s="36" t="s">
        <v>69</v>
      </c>
      <c r="H2" s="36" t="s">
        <v>70</v>
      </c>
      <c r="I2" s="36" t="s">
        <v>71</v>
      </c>
      <c r="J2" s="36" t="s">
        <v>72</v>
      </c>
      <c r="K2" s="36">
        <v>14</v>
      </c>
      <c r="L2" s="36" t="s">
        <v>73</v>
      </c>
      <c r="M2" s="36">
        <v>0</v>
      </c>
      <c r="N2" s="36" t="s">
        <v>20</v>
      </c>
      <c r="O2" s="36" t="s">
        <v>74</v>
      </c>
      <c r="P2" s="36" t="s">
        <v>19</v>
      </c>
      <c r="Q2" s="36" t="s">
        <v>75</v>
      </c>
      <c r="R2" s="36" t="s">
        <v>75</v>
      </c>
      <c r="S2" s="36"/>
      <c r="T2" s="36"/>
      <c r="U2" s="36" t="s">
        <v>25</v>
      </c>
      <c r="V2" s="36" t="s">
        <v>76</v>
      </c>
      <c r="W2" s="36" t="s">
        <v>77</v>
      </c>
      <c r="X2" s="36"/>
      <c r="Y2" s="36"/>
      <c r="Z2" s="36" t="s">
        <v>18</v>
      </c>
      <c r="AA2" s="36" t="s">
        <v>78</v>
      </c>
      <c r="AB2" s="36" t="s">
        <v>36</v>
      </c>
      <c r="AC2" s="36" t="s">
        <v>79</v>
      </c>
      <c r="AD2" s="36" t="s">
        <v>80</v>
      </c>
      <c r="AE2" s="36" t="s">
        <v>80</v>
      </c>
      <c r="AF2" s="36" t="s">
        <v>20</v>
      </c>
      <c r="AG2" s="36"/>
      <c r="AH2" s="36"/>
      <c r="AI2" s="36" t="s">
        <v>81</v>
      </c>
    </row>
    <row r="3" spans="1:35">
      <c r="A3" s="38">
        <f>SUMIFS(装箱指令单批量导入!E:E,装箱指令单批量导入!D:D,Z3,装箱指令单批量导入!A:A,D3)</f>
        <v>40</v>
      </c>
      <c r="B3" s="38">
        <f t="shared" si="0"/>
        <v>0</v>
      </c>
      <c r="C3" s="36" t="s">
        <v>68</v>
      </c>
      <c r="D3" s="36" t="s">
        <v>15</v>
      </c>
      <c r="E3" s="36" t="s">
        <v>19</v>
      </c>
      <c r="F3" s="36" t="s">
        <v>17</v>
      </c>
      <c r="G3" s="36" t="s">
        <v>69</v>
      </c>
      <c r="H3" s="36" t="s">
        <v>70</v>
      </c>
      <c r="I3" s="36" t="s">
        <v>71</v>
      </c>
      <c r="J3" s="36" t="s">
        <v>72</v>
      </c>
      <c r="K3" s="36">
        <v>40</v>
      </c>
      <c r="L3" s="36" t="s">
        <v>82</v>
      </c>
      <c r="M3" s="36">
        <v>0</v>
      </c>
      <c r="N3" s="36" t="s">
        <v>20</v>
      </c>
      <c r="O3" s="36" t="s">
        <v>74</v>
      </c>
      <c r="P3" s="36" t="s">
        <v>19</v>
      </c>
      <c r="Q3" s="36" t="s">
        <v>75</v>
      </c>
      <c r="R3" s="36" t="s">
        <v>75</v>
      </c>
      <c r="S3" s="36"/>
      <c r="T3" s="36"/>
      <c r="U3" s="36" t="s">
        <v>25</v>
      </c>
      <c r="V3" s="36" t="s">
        <v>76</v>
      </c>
      <c r="W3" s="36" t="s">
        <v>77</v>
      </c>
      <c r="X3" s="36"/>
      <c r="Y3" s="36"/>
      <c r="Z3" s="36" t="s">
        <v>22</v>
      </c>
      <c r="AA3" s="36" t="s">
        <v>78</v>
      </c>
      <c r="AB3" s="36" t="s">
        <v>37</v>
      </c>
      <c r="AC3" s="36" t="s">
        <v>79</v>
      </c>
      <c r="AD3" s="36" t="s">
        <v>80</v>
      </c>
      <c r="AE3" s="36" t="s">
        <v>80</v>
      </c>
      <c r="AF3" s="36" t="s">
        <v>20</v>
      </c>
      <c r="AG3" s="36"/>
      <c r="AH3" s="36"/>
      <c r="AI3" s="36" t="s">
        <v>81</v>
      </c>
    </row>
    <row r="4" spans="1:35">
      <c r="A4" s="38">
        <f>SUMIFS(装箱指令单批量导入!E:E,装箱指令单批量导入!D:D,Z4,装箱指令单批量导入!A:A,D4)</f>
        <v>43</v>
      </c>
      <c r="B4" s="38">
        <f t="shared" si="0"/>
        <v>0</v>
      </c>
      <c r="C4" s="36" t="s">
        <v>68</v>
      </c>
      <c r="D4" s="36" t="s">
        <v>15</v>
      </c>
      <c r="E4" s="36" t="s">
        <v>19</v>
      </c>
      <c r="F4" s="36" t="s">
        <v>17</v>
      </c>
      <c r="G4" s="36" t="s">
        <v>69</v>
      </c>
      <c r="H4" s="36" t="s">
        <v>70</v>
      </c>
      <c r="I4" s="36" t="s">
        <v>71</v>
      </c>
      <c r="J4" s="36" t="s">
        <v>72</v>
      </c>
      <c r="K4" s="36">
        <v>43</v>
      </c>
      <c r="L4" s="36" t="s">
        <v>83</v>
      </c>
      <c r="M4" s="36">
        <v>0</v>
      </c>
      <c r="N4" s="36" t="s">
        <v>20</v>
      </c>
      <c r="O4" s="36" t="s">
        <v>74</v>
      </c>
      <c r="P4" s="36" t="s">
        <v>19</v>
      </c>
      <c r="Q4" s="36" t="s">
        <v>75</v>
      </c>
      <c r="R4" s="36" t="s">
        <v>75</v>
      </c>
      <c r="S4" s="36"/>
      <c r="T4" s="36"/>
      <c r="U4" s="36" t="s">
        <v>25</v>
      </c>
      <c r="V4" s="36" t="s">
        <v>76</v>
      </c>
      <c r="W4" s="36" t="s">
        <v>77</v>
      </c>
      <c r="X4" s="36"/>
      <c r="Y4" s="36"/>
      <c r="Z4" s="36" t="s">
        <v>23</v>
      </c>
      <c r="AA4" s="36" t="s">
        <v>78</v>
      </c>
      <c r="AB4" s="36" t="s">
        <v>38</v>
      </c>
      <c r="AC4" s="36" t="s">
        <v>79</v>
      </c>
      <c r="AD4" s="36" t="s">
        <v>80</v>
      </c>
      <c r="AE4" s="36" t="s">
        <v>80</v>
      </c>
      <c r="AF4" s="36" t="s">
        <v>20</v>
      </c>
      <c r="AG4" s="36"/>
      <c r="AH4" s="36"/>
      <c r="AI4" s="36" t="s">
        <v>81</v>
      </c>
    </row>
    <row r="5" spans="1:35">
      <c r="A5" s="38">
        <f>SUMIFS(装箱指令单批量导入!E:E,装箱指令单批量导入!D:D,Z5,装箱指令单批量导入!A:A,D5)</f>
        <v>6</v>
      </c>
      <c r="B5" s="38">
        <f t="shared" si="0"/>
        <v>0</v>
      </c>
      <c r="C5" s="36" t="s">
        <v>68</v>
      </c>
      <c r="D5" s="36" t="s">
        <v>15</v>
      </c>
      <c r="E5" s="36" t="s">
        <v>19</v>
      </c>
      <c r="F5" s="36" t="s">
        <v>17</v>
      </c>
      <c r="G5" s="36" t="s">
        <v>69</v>
      </c>
      <c r="H5" s="36" t="s">
        <v>70</v>
      </c>
      <c r="I5" s="36" t="s">
        <v>71</v>
      </c>
      <c r="J5" s="36" t="s">
        <v>72</v>
      </c>
      <c r="K5" s="36">
        <v>6</v>
      </c>
      <c r="L5" s="36" t="s">
        <v>84</v>
      </c>
      <c r="M5" s="36">
        <v>0</v>
      </c>
      <c r="N5" s="36" t="s">
        <v>20</v>
      </c>
      <c r="O5" s="36" t="s">
        <v>74</v>
      </c>
      <c r="P5" s="36" t="s">
        <v>19</v>
      </c>
      <c r="Q5" s="36" t="s">
        <v>75</v>
      </c>
      <c r="R5" s="36" t="s">
        <v>75</v>
      </c>
      <c r="S5" s="36"/>
      <c r="T5" s="36"/>
      <c r="U5" s="36" t="s">
        <v>25</v>
      </c>
      <c r="V5" s="36" t="s">
        <v>76</v>
      </c>
      <c r="W5" s="36" t="s">
        <v>77</v>
      </c>
      <c r="X5" s="36"/>
      <c r="Y5" s="36"/>
      <c r="Z5" s="36" t="s">
        <v>24</v>
      </c>
      <c r="AA5" s="36" t="s">
        <v>78</v>
      </c>
      <c r="AB5" s="36" t="s">
        <v>39</v>
      </c>
      <c r="AC5" s="36" t="s">
        <v>79</v>
      </c>
      <c r="AD5" s="36" t="s">
        <v>80</v>
      </c>
      <c r="AE5" s="36" t="s">
        <v>80</v>
      </c>
      <c r="AF5" s="36" t="s">
        <v>20</v>
      </c>
      <c r="AG5" s="36"/>
      <c r="AH5" s="36"/>
      <c r="AI5" s="36" t="s">
        <v>81</v>
      </c>
    </row>
    <row r="6" spans="1:35">
      <c r="A6" s="38">
        <f>SUMIFS(装箱指令单批量导入!E:E,装箱指令单批量导入!D:D,Z6,装箱指令单批量导入!A:A,D6)</f>
        <v>0</v>
      </c>
      <c r="B6" s="38">
        <f t="shared" si="0"/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35">
      <c r="A7" s="38">
        <f>SUMIFS(装箱指令单批量导入!E:E,装箱指令单批量导入!D:D,Z7,装箱指令单批量导入!A:A,D7)</f>
        <v>0</v>
      </c>
      <c r="B7" s="38">
        <f t="shared" si="0"/>
        <v>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5">
      <c r="A8" s="38">
        <f>SUMIFS(装箱指令单批量导入!E:E,装箱指令单批量导入!D:D,Z8,装箱指令单批量导入!A:A,D8)</f>
        <v>0</v>
      </c>
      <c r="B8" s="38">
        <f t="shared" si="0"/>
        <v>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85</v>
      </c>
      <c r="B3" t="s">
        <v>86</v>
      </c>
      <c r="C3" t="s">
        <v>33</v>
      </c>
      <c r="D3" t="s">
        <v>87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88</v>
      </c>
      <c r="D4" t="s">
        <v>89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88</v>
      </c>
      <c r="D5" t="s">
        <v>90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88</v>
      </c>
      <c r="D6" t="s">
        <v>91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88</v>
      </c>
      <c r="D7" t="s">
        <v>92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88</v>
      </c>
      <c r="D8" t="s">
        <v>93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88</v>
      </c>
      <c r="D9" t="s">
        <v>94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88</v>
      </c>
      <c r="D10" t="s">
        <v>95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88</v>
      </c>
      <c r="D11" t="s">
        <v>96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88</v>
      </c>
      <c r="D12" t="s">
        <v>97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88</v>
      </c>
      <c r="D13" t="s">
        <v>98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88</v>
      </c>
      <c r="D14" t="s">
        <v>99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88</v>
      </c>
      <c r="D15" t="s">
        <v>100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88</v>
      </c>
      <c r="D16" t="s">
        <v>101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88</v>
      </c>
      <c r="D17" t="s">
        <v>102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88</v>
      </c>
      <c r="D18" t="s">
        <v>103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88</v>
      </c>
      <c r="D19" t="s">
        <v>104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88</v>
      </c>
      <c r="D20" t="s">
        <v>105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88</v>
      </c>
      <c r="D21" t="s">
        <v>106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88</v>
      </c>
      <c r="D22" t="s">
        <v>107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88</v>
      </c>
      <c r="D23" t="s">
        <v>108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88</v>
      </c>
      <c r="D24" t="s">
        <v>109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88</v>
      </c>
      <c r="D25" t="s">
        <v>110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88</v>
      </c>
      <c r="D26" t="s">
        <v>111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88</v>
      </c>
      <c r="D27" t="s">
        <v>112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88</v>
      </c>
      <c r="D28" t="s">
        <v>113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88</v>
      </c>
      <c r="D29" t="s">
        <v>114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88</v>
      </c>
      <c r="D30" t="s">
        <v>115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88</v>
      </c>
      <c r="D31" t="s">
        <v>116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88</v>
      </c>
      <c r="D32" t="s">
        <v>117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88</v>
      </c>
      <c r="D33" t="s">
        <v>118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88</v>
      </c>
      <c r="D34" t="s">
        <v>119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88</v>
      </c>
      <c r="D35" t="s">
        <v>120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88</v>
      </c>
      <c r="D36" t="s">
        <v>121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88</v>
      </c>
      <c r="D37" t="s">
        <v>122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88</v>
      </c>
      <c r="D38" t="s">
        <v>123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88</v>
      </c>
      <c r="D39" t="s">
        <v>124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88</v>
      </c>
      <c r="D40" t="s">
        <v>125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88</v>
      </c>
      <c r="D41" t="s">
        <v>126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88</v>
      </c>
      <c r="D42" t="s">
        <v>127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88</v>
      </c>
      <c r="D43" t="s">
        <v>128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88</v>
      </c>
      <c r="D44" t="s">
        <v>129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88</v>
      </c>
      <c r="D45" t="s">
        <v>130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33</v>
      </c>
      <c r="D46" t="s">
        <v>89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33</v>
      </c>
      <c r="D47" t="s">
        <v>90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33</v>
      </c>
      <c r="D48" t="s">
        <v>91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33</v>
      </c>
      <c r="D49" t="s">
        <v>92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33</v>
      </c>
      <c r="D50" t="s">
        <v>93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33</v>
      </c>
      <c r="D51" t="s">
        <v>94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33</v>
      </c>
      <c r="D52" t="s">
        <v>95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33</v>
      </c>
      <c r="D53" t="s">
        <v>96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33</v>
      </c>
      <c r="D54" t="s">
        <v>97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33</v>
      </c>
      <c r="D55" t="s">
        <v>98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33</v>
      </c>
      <c r="D56" t="s">
        <v>99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33</v>
      </c>
      <c r="D57" t="s">
        <v>100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33</v>
      </c>
      <c r="D58" t="s">
        <v>101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33</v>
      </c>
      <c r="D59" t="s">
        <v>102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33</v>
      </c>
      <c r="D60" t="s">
        <v>103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33</v>
      </c>
      <c r="D61" t="s">
        <v>104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33</v>
      </c>
      <c r="D62" t="s">
        <v>105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33</v>
      </c>
      <c r="D63" t="s">
        <v>106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33</v>
      </c>
      <c r="D64" t="s">
        <v>107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33</v>
      </c>
      <c r="D65" t="s">
        <v>108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33</v>
      </c>
      <c r="D66" t="s">
        <v>109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33</v>
      </c>
      <c r="D67" t="s">
        <v>110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33</v>
      </c>
      <c r="D68" t="s">
        <v>111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33</v>
      </c>
      <c r="D69" t="s">
        <v>112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33</v>
      </c>
      <c r="D70" t="s">
        <v>113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33</v>
      </c>
      <c r="D71" t="s">
        <v>114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33</v>
      </c>
      <c r="D72" t="s">
        <v>115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33</v>
      </c>
      <c r="D73" t="s">
        <v>116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33</v>
      </c>
      <c r="D74" t="s">
        <v>117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33</v>
      </c>
      <c r="D75" t="s">
        <v>118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33</v>
      </c>
      <c r="D76" t="s">
        <v>119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33</v>
      </c>
      <c r="D77" t="s">
        <v>120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33</v>
      </c>
      <c r="D78" t="s">
        <v>121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33</v>
      </c>
      <c r="D79" t="s">
        <v>122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33</v>
      </c>
      <c r="D80" t="s">
        <v>123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33</v>
      </c>
      <c r="D81" t="s">
        <v>124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33</v>
      </c>
      <c r="D82" t="s">
        <v>125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33</v>
      </c>
      <c r="D83" t="s">
        <v>126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33</v>
      </c>
      <c r="D84" t="s">
        <v>127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33</v>
      </c>
      <c r="D85" t="s">
        <v>128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33</v>
      </c>
      <c r="D86" t="s">
        <v>129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33</v>
      </c>
      <c r="D87" t="s">
        <v>130</v>
      </c>
      <c r="E87">
        <v>0</v>
      </c>
      <c r="F87">
        <f t="shared" si="8"/>
        <v>0</v>
      </c>
    </row>
    <row r="88" spans="1:6">
      <c r="A88" t="str">
        <f t="shared" si="6"/>
        <v>广州期货仓MCW502DP0300L2</v>
      </c>
      <c r="B88" t="str">
        <f t="shared" si="7"/>
        <v>广州期货仓M</v>
      </c>
      <c r="C88" t="s">
        <v>35</v>
      </c>
      <c r="D88" t="s">
        <v>89</v>
      </c>
      <c r="E88">
        <v>9</v>
      </c>
      <c r="F88">
        <f t="shared" si="8"/>
        <v>9</v>
      </c>
    </row>
    <row r="89" spans="1:6">
      <c r="A89" t="str">
        <f t="shared" si="6"/>
        <v>广州期货仓XSCW502DP0300L2</v>
      </c>
      <c r="B89" t="str">
        <f t="shared" si="7"/>
        <v>广州期货仓XS</v>
      </c>
      <c r="C89" t="s">
        <v>35</v>
      </c>
      <c r="D89" t="s">
        <v>90</v>
      </c>
      <c r="E89">
        <v>0</v>
      </c>
      <c r="F89">
        <f t="shared" si="8"/>
        <v>0</v>
      </c>
    </row>
    <row r="90" spans="1:6">
      <c r="A90" t="str">
        <f t="shared" si="6"/>
        <v>广州期货仓SCW502DP0300L2</v>
      </c>
      <c r="B90" t="str">
        <f t="shared" si="7"/>
        <v>广州期货仓S</v>
      </c>
      <c r="C90" t="s">
        <v>35</v>
      </c>
      <c r="D90" t="s">
        <v>91</v>
      </c>
      <c r="E90">
        <v>4</v>
      </c>
      <c r="F90">
        <f t="shared" si="8"/>
        <v>4</v>
      </c>
    </row>
    <row r="91" spans="1:6">
      <c r="A91" t="str">
        <f t="shared" si="6"/>
        <v>武汉XLCW502DP0300L2</v>
      </c>
      <c r="B91" t="str">
        <f t="shared" si="7"/>
        <v>武汉XL</v>
      </c>
      <c r="C91" t="s">
        <v>35</v>
      </c>
      <c r="D91" t="s">
        <v>92</v>
      </c>
      <c r="F91">
        <f t="shared" si="8"/>
        <v>0</v>
      </c>
    </row>
    <row r="92" spans="1:6">
      <c r="A92" t="str">
        <f t="shared" si="6"/>
        <v>武汉FCW502DP0300L2</v>
      </c>
      <c r="B92" t="str">
        <f t="shared" si="7"/>
        <v>武汉F</v>
      </c>
      <c r="C92" t="s">
        <v>35</v>
      </c>
      <c r="D92" t="s">
        <v>93</v>
      </c>
      <c r="F92">
        <f t="shared" si="8"/>
        <v>0</v>
      </c>
    </row>
    <row r="93" spans="1:6">
      <c r="A93" t="str">
        <f t="shared" si="6"/>
        <v>武汉XXLCW502DP0300L2</v>
      </c>
      <c r="B93" t="str">
        <f t="shared" si="7"/>
        <v>武汉XXL</v>
      </c>
      <c r="C93" t="s">
        <v>35</v>
      </c>
      <c r="D93" t="s">
        <v>94</v>
      </c>
      <c r="F93">
        <f t="shared" si="8"/>
        <v>0</v>
      </c>
    </row>
    <row r="94" spans="1:6">
      <c r="A94" t="str">
        <f t="shared" si="6"/>
        <v>武汉XSCW502DP0300L2</v>
      </c>
      <c r="B94" t="str">
        <f t="shared" si="7"/>
        <v>武汉XS</v>
      </c>
      <c r="C94" t="s">
        <v>35</v>
      </c>
      <c r="D94" t="s">
        <v>95</v>
      </c>
      <c r="F94">
        <f t="shared" ref="F94:F123" si="9">E94</f>
        <v>0</v>
      </c>
    </row>
    <row r="95" spans="1:6">
      <c r="A95" t="str">
        <f t="shared" si="6"/>
        <v>武汉LCW502DP0300L2</v>
      </c>
      <c r="B95" t="str">
        <f t="shared" si="7"/>
        <v>武汉L</v>
      </c>
      <c r="C95" t="s">
        <v>35</v>
      </c>
      <c r="D95" t="s">
        <v>96</v>
      </c>
      <c r="F95">
        <f t="shared" si="9"/>
        <v>0</v>
      </c>
    </row>
    <row r="96" spans="1:6">
      <c r="A96" t="str">
        <f t="shared" si="6"/>
        <v>武汉MCW502DP0300L2</v>
      </c>
      <c r="B96" t="str">
        <f t="shared" si="7"/>
        <v>武汉M</v>
      </c>
      <c r="C96" t="s">
        <v>35</v>
      </c>
      <c r="D96" t="s">
        <v>97</v>
      </c>
      <c r="F96">
        <f t="shared" si="9"/>
        <v>0</v>
      </c>
    </row>
    <row r="97" spans="1:6">
      <c r="A97" t="str">
        <f t="shared" si="6"/>
        <v>武汉SCW502DP0300L2</v>
      </c>
      <c r="B97" t="str">
        <f t="shared" si="7"/>
        <v>武汉S</v>
      </c>
      <c r="C97" t="s">
        <v>35</v>
      </c>
      <c r="D97" t="s">
        <v>98</v>
      </c>
      <c r="F97">
        <f t="shared" si="9"/>
        <v>0</v>
      </c>
    </row>
    <row r="98" spans="1:6">
      <c r="A98" t="str">
        <f t="shared" si="6"/>
        <v>广州期货仓FCW502DP0300L2</v>
      </c>
      <c r="B98" t="str">
        <f t="shared" si="7"/>
        <v>广州期货仓F</v>
      </c>
      <c r="C98" t="s">
        <v>35</v>
      </c>
      <c r="D98" t="s">
        <v>99</v>
      </c>
      <c r="F98">
        <f t="shared" si="9"/>
        <v>0</v>
      </c>
    </row>
    <row r="99" spans="1:6">
      <c r="A99" t="str">
        <f t="shared" si="6"/>
        <v>南浦拍照样衣仓XSCW502DP0300L2</v>
      </c>
      <c r="B99" t="str">
        <f t="shared" si="7"/>
        <v>南浦拍照样衣仓XS</v>
      </c>
      <c r="C99" t="s">
        <v>35</v>
      </c>
      <c r="D99" t="s">
        <v>100</v>
      </c>
      <c r="F99">
        <f t="shared" si="9"/>
        <v>0</v>
      </c>
    </row>
    <row r="100" spans="1:6">
      <c r="A100" t="str">
        <f t="shared" si="6"/>
        <v>南浦拍照样衣仓MCW502DP0300L2</v>
      </c>
      <c r="B100" t="str">
        <f t="shared" si="7"/>
        <v>南浦拍照样衣仓M</v>
      </c>
      <c r="C100" t="s">
        <v>35</v>
      </c>
      <c r="D100" t="s">
        <v>101</v>
      </c>
      <c r="F100">
        <f t="shared" si="9"/>
        <v>0</v>
      </c>
    </row>
    <row r="101" spans="1:6">
      <c r="A101" t="str">
        <f t="shared" ref="A101:A123" si="10">B101&amp;C101</f>
        <v>南浦拍照样衣仓SCW502DP0300L2</v>
      </c>
      <c r="B101" t="str">
        <f t="shared" ref="B101:B123" si="11">RIGHT(D101,LEN(D101)-FIND(":",D101,1))</f>
        <v>南浦拍照样衣仓S</v>
      </c>
      <c r="C101" t="s">
        <v>35</v>
      </c>
      <c r="D101" t="s">
        <v>102</v>
      </c>
      <c r="F101">
        <f t="shared" si="9"/>
        <v>0</v>
      </c>
    </row>
    <row r="102" spans="1:6">
      <c r="A102" t="str">
        <f t="shared" si="10"/>
        <v>南浦正品仓FCW502DP0300L2</v>
      </c>
      <c r="B102" t="str">
        <f t="shared" si="11"/>
        <v>南浦正品仓F</v>
      </c>
      <c r="C102" t="s">
        <v>35</v>
      </c>
      <c r="D102" t="s">
        <v>103</v>
      </c>
      <c r="E102">
        <v>0</v>
      </c>
      <c r="F102">
        <f t="shared" si="9"/>
        <v>0</v>
      </c>
    </row>
    <row r="103" spans="1:6">
      <c r="A103" t="str">
        <f t="shared" si="10"/>
        <v>广州期货仓XXLCW502DP0300L2</v>
      </c>
      <c r="B103" t="str">
        <f t="shared" si="11"/>
        <v>广州期货仓XXL</v>
      </c>
      <c r="C103" t="s">
        <v>35</v>
      </c>
      <c r="D103" t="s">
        <v>104</v>
      </c>
      <c r="F103">
        <f t="shared" si="9"/>
        <v>0</v>
      </c>
    </row>
    <row r="104" spans="1:6">
      <c r="A104" t="str">
        <f t="shared" si="10"/>
        <v>广州期货仓XLCW502DP0300L2</v>
      </c>
      <c r="B104" t="str">
        <f t="shared" si="11"/>
        <v>广州期货仓XL</v>
      </c>
      <c r="C104" t="s">
        <v>35</v>
      </c>
      <c r="D104" t="s">
        <v>105</v>
      </c>
      <c r="E104">
        <v>1</v>
      </c>
      <c r="F104">
        <f t="shared" si="9"/>
        <v>1</v>
      </c>
    </row>
    <row r="105" spans="1:6">
      <c r="A105" t="str">
        <f t="shared" si="10"/>
        <v>广州期货仓LCW502DP0300L2</v>
      </c>
      <c r="B105" t="str">
        <f t="shared" si="11"/>
        <v>广州期货仓L</v>
      </c>
      <c r="C105" t="s">
        <v>35</v>
      </c>
      <c r="D105" t="s">
        <v>106</v>
      </c>
      <c r="E105">
        <v>5</v>
      </c>
      <c r="F105">
        <f t="shared" si="9"/>
        <v>5</v>
      </c>
    </row>
    <row r="106" spans="1:6">
      <c r="A106" t="str">
        <f t="shared" si="10"/>
        <v>南浦正品仓XXLCW502DP0300L2</v>
      </c>
      <c r="B106" t="str">
        <f t="shared" si="11"/>
        <v>南浦正品仓XXL</v>
      </c>
      <c r="C106" t="s">
        <v>35</v>
      </c>
      <c r="D106" t="s">
        <v>107</v>
      </c>
      <c r="F106">
        <f t="shared" si="9"/>
        <v>0</v>
      </c>
    </row>
    <row r="107" spans="1:6">
      <c r="A107" t="str">
        <f t="shared" si="10"/>
        <v>南浦正品仓XLCW502DP0300L2</v>
      </c>
      <c r="B107" t="str">
        <f t="shared" si="11"/>
        <v>南浦正品仓XL</v>
      </c>
      <c r="C107" t="s">
        <v>35</v>
      </c>
      <c r="D107" t="s">
        <v>108</v>
      </c>
      <c r="E107">
        <v>1</v>
      </c>
      <c r="F107">
        <f t="shared" si="9"/>
        <v>1</v>
      </c>
    </row>
    <row r="108" spans="1:6">
      <c r="A108" t="str">
        <f t="shared" si="10"/>
        <v>南浦正品仓LCW502DP0300L2</v>
      </c>
      <c r="B108" t="str">
        <f t="shared" si="11"/>
        <v>南浦正品仓L</v>
      </c>
      <c r="C108" t="s">
        <v>35</v>
      </c>
      <c r="D108" t="s">
        <v>109</v>
      </c>
      <c r="E108">
        <v>1</v>
      </c>
      <c r="F108">
        <f t="shared" si="9"/>
        <v>1</v>
      </c>
    </row>
    <row r="109" spans="1:6">
      <c r="A109" t="str">
        <f t="shared" si="10"/>
        <v>南浦正品仓MCW502DP0300L2</v>
      </c>
      <c r="B109" t="str">
        <f t="shared" si="11"/>
        <v>南浦正品仓M</v>
      </c>
      <c r="C109" t="s">
        <v>35</v>
      </c>
      <c r="D109" t="s">
        <v>110</v>
      </c>
      <c r="E109">
        <v>8</v>
      </c>
      <c r="F109">
        <f t="shared" si="9"/>
        <v>8</v>
      </c>
    </row>
    <row r="110" spans="1:6">
      <c r="A110" t="str">
        <f t="shared" si="10"/>
        <v>南浦正品仓SCW502DP0300L2</v>
      </c>
      <c r="B110" t="str">
        <f t="shared" si="11"/>
        <v>南浦正品仓S</v>
      </c>
      <c r="C110" t="s">
        <v>35</v>
      </c>
      <c r="D110" t="s">
        <v>111</v>
      </c>
      <c r="E110">
        <v>8</v>
      </c>
      <c r="F110">
        <f t="shared" si="9"/>
        <v>8</v>
      </c>
    </row>
    <row r="111" spans="1:6">
      <c r="A111" t="str">
        <f t="shared" si="10"/>
        <v>南浦正品仓XSCW502DP0300L2</v>
      </c>
      <c r="B111" t="str">
        <f t="shared" si="11"/>
        <v>南浦正品仓XS</v>
      </c>
      <c r="C111" t="s">
        <v>35</v>
      </c>
      <c r="D111" t="s">
        <v>112</v>
      </c>
      <c r="E111">
        <v>0</v>
      </c>
      <c r="F111">
        <f t="shared" si="9"/>
        <v>0</v>
      </c>
    </row>
    <row r="112" spans="1:6">
      <c r="A112" t="str">
        <f t="shared" si="10"/>
        <v>大货样衣仓XXLCW502DP0300L2</v>
      </c>
      <c r="B112" t="str">
        <f t="shared" si="11"/>
        <v>大货样衣仓XXL</v>
      </c>
      <c r="C112" t="s">
        <v>35</v>
      </c>
      <c r="D112" t="s">
        <v>113</v>
      </c>
      <c r="F112">
        <f t="shared" si="9"/>
        <v>0</v>
      </c>
    </row>
    <row r="113" spans="1:6">
      <c r="A113" t="str">
        <f t="shared" si="10"/>
        <v>大货样衣仓MCW502DP0300L2</v>
      </c>
      <c r="B113" t="str">
        <f t="shared" si="11"/>
        <v>大货样衣仓M</v>
      </c>
      <c r="C113" t="s">
        <v>35</v>
      </c>
      <c r="D113" t="s">
        <v>114</v>
      </c>
      <c r="F113">
        <f t="shared" si="9"/>
        <v>0</v>
      </c>
    </row>
    <row r="114" spans="1:6">
      <c r="A114" t="str">
        <f t="shared" si="10"/>
        <v>大货样衣仓XLCW502DP0300L2</v>
      </c>
      <c r="B114" t="str">
        <f t="shared" si="11"/>
        <v>大货样衣仓XL</v>
      </c>
      <c r="C114" t="s">
        <v>35</v>
      </c>
      <c r="D114" t="s">
        <v>115</v>
      </c>
      <c r="F114">
        <f t="shared" si="9"/>
        <v>0</v>
      </c>
    </row>
    <row r="115" spans="1:6">
      <c r="A115" t="str">
        <f t="shared" si="10"/>
        <v>大货样衣仓LCW502DP0300L2</v>
      </c>
      <c r="B115" t="str">
        <f t="shared" si="11"/>
        <v>大货样衣仓L</v>
      </c>
      <c r="C115" t="s">
        <v>35</v>
      </c>
      <c r="D115" t="s">
        <v>116</v>
      </c>
      <c r="F115">
        <f t="shared" si="9"/>
        <v>0</v>
      </c>
    </row>
    <row r="116" spans="1:6">
      <c r="A116" t="str">
        <f t="shared" si="10"/>
        <v>大货样衣仓SCW502DP0300L2</v>
      </c>
      <c r="B116" t="str">
        <f t="shared" si="11"/>
        <v>大货样衣仓S</v>
      </c>
      <c r="C116" t="s">
        <v>35</v>
      </c>
      <c r="D116" t="s">
        <v>117</v>
      </c>
      <c r="E116">
        <v>1</v>
      </c>
      <c r="F116">
        <f t="shared" si="9"/>
        <v>1</v>
      </c>
    </row>
    <row r="117" spans="1:6">
      <c r="A117" t="str">
        <f t="shared" si="10"/>
        <v>大货样衣仓XSCW502DP0300L2</v>
      </c>
      <c r="B117" t="str">
        <f t="shared" si="11"/>
        <v>大货样衣仓XS</v>
      </c>
      <c r="C117" t="s">
        <v>35</v>
      </c>
      <c r="D117" t="s">
        <v>118</v>
      </c>
      <c r="F117">
        <f t="shared" si="9"/>
        <v>0</v>
      </c>
    </row>
    <row r="118" spans="1:6">
      <c r="A118" t="str">
        <f t="shared" si="10"/>
        <v>南浦拍照样衣仓FCW502DP0300L2</v>
      </c>
      <c r="B118" t="str">
        <f t="shared" si="11"/>
        <v>南浦拍照样衣仓F</v>
      </c>
      <c r="C118" t="s">
        <v>35</v>
      </c>
      <c r="D118" t="s">
        <v>119</v>
      </c>
      <c r="F118">
        <f t="shared" si="9"/>
        <v>0</v>
      </c>
    </row>
    <row r="119" spans="1:6">
      <c r="A119" t="str">
        <f t="shared" si="10"/>
        <v>南浦拍照样衣仓XXLCW502DP0300L2</v>
      </c>
      <c r="B119" t="str">
        <f t="shared" si="11"/>
        <v>南浦拍照样衣仓XXL</v>
      </c>
      <c r="C119" t="s">
        <v>35</v>
      </c>
      <c r="D119" t="s">
        <v>120</v>
      </c>
      <c r="F119">
        <f t="shared" si="9"/>
        <v>0</v>
      </c>
    </row>
    <row r="120" spans="1:6">
      <c r="A120" t="str">
        <f t="shared" si="10"/>
        <v>南浦拍照样衣仓XLCW502DP0300L2</v>
      </c>
      <c r="B120" t="str">
        <f t="shared" si="11"/>
        <v>南浦拍照样衣仓XL</v>
      </c>
      <c r="C120" t="s">
        <v>35</v>
      </c>
      <c r="D120" t="s">
        <v>121</v>
      </c>
      <c r="F120">
        <f t="shared" si="9"/>
        <v>0</v>
      </c>
    </row>
    <row r="121" spans="1:6">
      <c r="A121" t="str">
        <f t="shared" si="10"/>
        <v>香港仓XSCW502DP0300L2</v>
      </c>
      <c r="B121" t="str">
        <f t="shared" si="11"/>
        <v>香港仓XS</v>
      </c>
      <c r="C121" t="s">
        <v>35</v>
      </c>
      <c r="D121" t="s">
        <v>122</v>
      </c>
      <c r="E121">
        <v>0</v>
      </c>
      <c r="F121">
        <f t="shared" si="9"/>
        <v>0</v>
      </c>
    </row>
    <row r="122" spans="1:6">
      <c r="A122" t="str">
        <f t="shared" si="10"/>
        <v>南浦拍照样衣仓LCW502DP0300L2</v>
      </c>
      <c r="B122" t="str">
        <f t="shared" si="11"/>
        <v>南浦拍照样衣仓L</v>
      </c>
      <c r="C122" t="s">
        <v>35</v>
      </c>
      <c r="D122" t="s">
        <v>123</v>
      </c>
      <c r="F122">
        <f t="shared" si="9"/>
        <v>0</v>
      </c>
    </row>
    <row r="123" spans="1:6">
      <c r="A123" t="str">
        <f t="shared" si="10"/>
        <v>大货样衣仓FCW502DP0300L2</v>
      </c>
      <c r="B123" t="str">
        <f t="shared" si="11"/>
        <v>大货样衣仓F</v>
      </c>
      <c r="C123" t="s">
        <v>35</v>
      </c>
      <c r="D123" t="s">
        <v>124</v>
      </c>
      <c r="F123">
        <f t="shared" si="9"/>
        <v>0</v>
      </c>
    </row>
    <row r="124" spans="1:6">
      <c r="A124" t="str">
        <f t="shared" ref="A124:A155" si="12">B124&amp;C124</f>
        <v>香港仓LCW502DP0300L2</v>
      </c>
      <c r="B124" t="str">
        <f t="shared" ref="B124:B155" si="13">RIGHT(D124,LEN(D124)-FIND(":",D124,1))</f>
        <v>香港仓L</v>
      </c>
      <c r="C124" t="s">
        <v>35</v>
      </c>
      <c r="D124" t="s">
        <v>125</v>
      </c>
      <c r="E124">
        <v>8</v>
      </c>
      <c r="F124">
        <f t="shared" ref="F124:F155" si="14">E124</f>
        <v>8</v>
      </c>
    </row>
    <row r="125" spans="1:6">
      <c r="A125" t="str">
        <f t="shared" si="12"/>
        <v>香港仓MCW502DP0300L2</v>
      </c>
      <c r="B125" t="str">
        <f t="shared" si="13"/>
        <v>香港仓M</v>
      </c>
      <c r="C125" t="s">
        <v>35</v>
      </c>
      <c r="D125" t="s">
        <v>126</v>
      </c>
      <c r="E125">
        <v>23</v>
      </c>
      <c r="F125">
        <f t="shared" si="14"/>
        <v>23</v>
      </c>
    </row>
    <row r="126" spans="1:6">
      <c r="A126" t="str">
        <f t="shared" si="12"/>
        <v>香港仓FCW502DP0300L2</v>
      </c>
      <c r="B126" t="str">
        <f t="shared" si="13"/>
        <v>香港仓F</v>
      </c>
      <c r="C126" t="s">
        <v>35</v>
      </c>
      <c r="D126" t="s">
        <v>127</v>
      </c>
      <c r="F126">
        <f t="shared" si="14"/>
        <v>0</v>
      </c>
    </row>
    <row r="127" spans="1:6">
      <c r="A127" t="str">
        <f t="shared" si="12"/>
        <v>香港仓XXLCW502DP0300L2</v>
      </c>
      <c r="B127" t="str">
        <f t="shared" si="13"/>
        <v>香港仓XXL</v>
      </c>
      <c r="C127" t="s">
        <v>35</v>
      </c>
      <c r="D127" t="s">
        <v>128</v>
      </c>
      <c r="F127">
        <f t="shared" si="14"/>
        <v>0</v>
      </c>
    </row>
    <row r="128" spans="1:6">
      <c r="A128" t="str">
        <f t="shared" si="12"/>
        <v>香港仓SCW502DP0300L2</v>
      </c>
      <c r="B128" t="str">
        <f t="shared" si="13"/>
        <v>香港仓S</v>
      </c>
      <c r="C128" t="s">
        <v>35</v>
      </c>
      <c r="D128" t="s">
        <v>129</v>
      </c>
      <c r="E128">
        <v>30</v>
      </c>
      <c r="F128">
        <f t="shared" si="14"/>
        <v>30</v>
      </c>
    </row>
    <row r="129" spans="1:6">
      <c r="A129" t="str">
        <f t="shared" si="12"/>
        <v>香港仓XLCW502DP0300L2</v>
      </c>
      <c r="B129" t="str">
        <f t="shared" si="13"/>
        <v>香港仓XL</v>
      </c>
      <c r="C129" t="s">
        <v>35</v>
      </c>
      <c r="D129" t="s">
        <v>130</v>
      </c>
      <c r="E129">
        <v>4</v>
      </c>
      <c r="F129">
        <f t="shared" si="14"/>
        <v>4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U15" sqref="U15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131</v>
      </c>
      <c r="B1" s="4" t="s">
        <v>132</v>
      </c>
      <c r="C1" s="4" t="s">
        <v>133</v>
      </c>
      <c r="D1" s="4" t="s">
        <v>134</v>
      </c>
      <c r="E1" s="4" t="s">
        <v>135</v>
      </c>
      <c r="F1" s="4" t="s">
        <v>60</v>
      </c>
      <c r="G1" s="4" t="s">
        <v>33</v>
      </c>
      <c r="H1" s="4" t="s">
        <v>136</v>
      </c>
      <c r="I1" s="4" t="s">
        <v>137</v>
      </c>
      <c r="J1" s="4" t="s">
        <v>137</v>
      </c>
      <c r="K1" s="4" t="s">
        <v>138</v>
      </c>
      <c r="L1" s="4" t="s">
        <v>139</v>
      </c>
      <c r="M1" s="4" t="s">
        <v>140</v>
      </c>
      <c r="N1" s="4" t="s">
        <v>141</v>
      </c>
      <c r="O1" s="4" t="s">
        <v>142</v>
      </c>
      <c r="P1" s="5" t="s">
        <v>143</v>
      </c>
      <c r="Q1" s="4" t="s">
        <v>38</v>
      </c>
      <c r="R1" s="4" t="s">
        <v>37</v>
      </c>
      <c r="S1" s="4" t="s">
        <v>36</v>
      </c>
      <c r="T1" s="4" t="s">
        <v>39</v>
      </c>
      <c r="U1" s="4" t="s">
        <v>144</v>
      </c>
      <c r="V1" s="4" t="s">
        <v>145</v>
      </c>
      <c r="W1" s="9" t="s">
        <v>146</v>
      </c>
      <c r="X1" s="4" t="s">
        <v>61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147</v>
      </c>
      <c r="AG1" s="4" t="s">
        <v>61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27</v>
      </c>
      <c r="AP1" s="4" t="s">
        <v>61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61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61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148</v>
      </c>
      <c r="BQ1" s="4" t="s">
        <v>61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28</v>
      </c>
    </row>
    <row r="2" s="2" customFormat="1" ht="46" customHeight="1" spans="1:78">
      <c r="A2" s="10" t="s">
        <v>131</v>
      </c>
      <c r="B2" s="11" t="s">
        <v>132</v>
      </c>
      <c r="C2" s="11" t="s">
        <v>133</v>
      </c>
      <c r="D2" s="11" t="s">
        <v>134</v>
      </c>
      <c r="E2" s="11" t="s">
        <v>135</v>
      </c>
      <c r="F2" s="11" t="s">
        <v>60</v>
      </c>
      <c r="G2" s="11" t="s">
        <v>33</v>
      </c>
      <c r="H2" s="11" t="s">
        <v>136</v>
      </c>
      <c r="I2" s="11" t="s">
        <v>137</v>
      </c>
      <c r="J2" s="11" t="s">
        <v>137</v>
      </c>
      <c r="K2" s="11" t="s">
        <v>138</v>
      </c>
      <c r="L2" s="11" t="s">
        <v>139</v>
      </c>
      <c r="M2" s="11" t="s">
        <v>140</v>
      </c>
      <c r="N2" s="11" t="s">
        <v>141</v>
      </c>
      <c r="O2" s="11" t="s">
        <v>142</v>
      </c>
      <c r="P2" s="16" t="s">
        <v>143</v>
      </c>
      <c r="Q2" s="16" t="s">
        <v>38</v>
      </c>
      <c r="R2" s="16" t="s">
        <v>37</v>
      </c>
      <c r="S2" s="16" t="s">
        <v>36</v>
      </c>
      <c r="T2" s="16" t="s">
        <v>39</v>
      </c>
      <c r="U2" s="16" t="s">
        <v>144</v>
      </c>
      <c r="V2" s="16" t="s">
        <v>145</v>
      </c>
      <c r="W2" s="16" t="s">
        <v>146</v>
      </c>
      <c r="X2" s="16" t="s">
        <v>61</v>
      </c>
      <c r="Y2" s="25" t="s">
        <v>143</v>
      </c>
      <c r="Z2" s="25" t="s">
        <v>38</v>
      </c>
      <c r="AA2" s="25" t="s">
        <v>37</v>
      </c>
      <c r="AB2" s="25" t="s">
        <v>36</v>
      </c>
      <c r="AC2" s="25" t="s">
        <v>39</v>
      </c>
      <c r="AD2" s="25" t="s">
        <v>144</v>
      </c>
      <c r="AE2" s="25" t="s">
        <v>145</v>
      </c>
      <c r="AF2" s="25" t="s">
        <v>149</v>
      </c>
      <c r="AG2" s="25" t="s">
        <v>61</v>
      </c>
      <c r="AH2" s="25" t="s">
        <v>143</v>
      </c>
      <c r="AI2" s="25" t="s">
        <v>38</v>
      </c>
      <c r="AJ2" s="25" t="s">
        <v>37</v>
      </c>
      <c r="AK2" s="25" t="s">
        <v>36</v>
      </c>
      <c r="AL2" s="25" t="s">
        <v>39</v>
      </c>
      <c r="AM2" s="25" t="s">
        <v>144</v>
      </c>
      <c r="AN2" s="25" t="s">
        <v>145</v>
      </c>
      <c r="AO2" s="27" t="s">
        <v>27</v>
      </c>
      <c r="AP2" s="25" t="s">
        <v>61</v>
      </c>
      <c r="AQ2" s="28" t="s">
        <v>143</v>
      </c>
      <c r="AR2" s="28" t="s">
        <v>38</v>
      </c>
      <c r="AS2" s="28" t="s">
        <v>37</v>
      </c>
      <c r="AT2" s="28" t="s">
        <v>36</v>
      </c>
      <c r="AU2" s="28" t="s">
        <v>39</v>
      </c>
      <c r="AV2" s="28" t="s">
        <v>144</v>
      </c>
      <c r="AW2" s="28" t="s">
        <v>145</v>
      </c>
      <c r="AX2" s="28" t="s">
        <v>16</v>
      </c>
      <c r="AY2" s="28" t="s">
        <v>61</v>
      </c>
      <c r="AZ2" s="31" t="s">
        <v>143</v>
      </c>
      <c r="BA2" s="31" t="s">
        <v>38</v>
      </c>
      <c r="BB2" s="31" t="s">
        <v>37</v>
      </c>
      <c r="BC2" s="31" t="s">
        <v>36</v>
      </c>
      <c r="BD2" s="31" t="s">
        <v>39</v>
      </c>
      <c r="BE2" s="31" t="s">
        <v>144</v>
      </c>
      <c r="BF2" s="31" t="s">
        <v>145</v>
      </c>
      <c r="BG2" s="31" t="s">
        <v>25</v>
      </c>
      <c r="BH2" s="31" t="s">
        <v>61</v>
      </c>
      <c r="BI2" s="34" t="s">
        <v>143</v>
      </c>
      <c r="BJ2" s="34" t="s">
        <v>38</v>
      </c>
      <c r="BK2" s="34" t="s">
        <v>37</v>
      </c>
      <c r="BL2" s="34" t="s">
        <v>36</v>
      </c>
      <c r="BM2" s="34" t="s">
        <v>39</v>
      </c>
      <c r="BN2" s="34" t="s">
        <v>144</v>
      </c>
      <c r="BO2" s="34" t="s">
        <v>145</v>
      </c>
      <c r="BP2" s="34" t="s">
        <v>148</v>
      </c>
      <c r="BQ2" s="34" t="s">
        <v>61</v>
      </c>
      <c r="BR2" s="35" t="s">
        <v>143</v>
      </c>
      <c r="BS2" s="35" t="s">
        <v>38</v>
      </c>
      <c r="BT2" s="35" t="s">
        <v>37</v>
      </c>
      <c r="BU2" s="35" t="s">
        <v>36</v>
      </c>
      <c r="BV2" s="35" t="s">
        <v>39</v>
      </c>
      <c r="BW2" s="35" t="s">
        <v>144</v>
      </c>
      <c r="BX2" s="35" t="s">
        <v>145</v>
      </c>
      <c r="BY2" s="35" t="s">
        <v>28</v>
      </c>
      <c r="BZ2" s="35" t="s">
        <v>61</v>
      </c>
    </row>
    <row r="3" s="3" customFormat="1" ht="29" customHeight="1" spans="1:77">
      <c r="A3" s="12">
        <v>45383</v>
      </c>
      <c r="B3" s="13"/>
      <c r="C3" s="13"/>
      <c r="D3" s="13" t="str">
        <f>_xlfn.DISPIMG("ID_2C5E57BACD9741FA862C2EF50539FBA4",1)</f>
        <v>=DISPIMG("ID_2C5E57BACD9741FA862C2EF50539FBA4",1)</v>
      </c>
      <c r="E3" s="13"/>
      <c r="F3" s="13"/>
      <c r="G3" s="13" t="s">
        <v>35</v>
      </c>
      <c r="H3" s="13" t="s">
        <v>150</v>
      </c>
      <c r="I3" s="13" t="s">
        <v>151</v>
      </c>
      <c r="J3" s="13" t="s">
        <v>152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153</v>
      </c>
      <c r="P3" s="19"/>
      <c r="Q3" s="13">
        <v>43</v>
      </c>
      <c r="R3" s="13">
        <v>40</v>
      </c>
      <c r="S3" s="13">
        <v>14</v>
      </c>
      <c r="T3" s="13">
        <v>6</v>
      </c>
      <c r="U3" s="13"/>
      <c r="V3" s="13"/>
      <c r="W3" s="23">
        <v>103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0</v>
      </c>
      <c r="AI3" s="13">
        <v>4</v>
      </c>
      <c r="AJ3" s="13">
        <v>9</v>
      </c>
      <c r="AK3" s="13">
        <v>5</v>
      </c>
      <c r="AL3" s="13">
        <v>1</v>
      </c>
      <c r="AM3" s="13"/>
      <c r="AN3" s="13"/>
      <c r="AO3" s="23">
        <v>19</v>
      </c>
      <c r="AP3" s="29"/>
      <c r="AQ3" s="19">
        <v>0</v>
      </c>
      <c r="AR3" s="13">
        <v>30</v>
      </c>
      <c r="AS3" s="13">
        <v>23</v>
      </c>
      <c r="AT3" s="13">
        <v>8</v>
      </c>
      <c r="AU3" s="13">
        <v>4</v>
      </c>
      <c r="AV3" s="13"/>
      <c r="AW3" s="13"/>
      <c r="AX3" s="23">
        <v>65</v>
      </c>
      <c r="AY3" s="32"/>
      <c r="AZ3" s="19">
        <v>0</v>
      </c>
      <c r="BA3" s="13">
        <v>8</v>
      </c>
      <c r="BB3" s="13">
        <v>8</v>
      </c>
      <c r="BC3" s="13">
        <v>1</v>
      </c>
      <c r="BD3" s="13">
        <v>1</v>
      </c>
      <c r="BE3" s="13"/>
      <c r="BF3" s="13">
        <v>0</v>
      </c>
      <c r="BG3" s="23">
        <v>18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69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0"/>
      <c r="O4" s="21"/>
      <c r="P4" s="22"/>
      <c r="Q4" s="14"/>
      <c r="R4" s="14"/>
      <c r="S4" s="14"/>
      <c r="T4" s="14"/>
      <c r="U4" s="14"/>
      <c r="V4" s="14"/>
      <c r="W4" s="24"/>
      <c r="X4" s="20"/>
      <c r="Y4" s="22"/>
      <c r="Z4" s="14"/>
      <c r="AA4" s="14"/>
      <c r="AB4" s="14"/>
      <c r="AC4" s="14"/>
      <c r="AD4" s="14"/>
      <c r="AE4" s="14"/>
      <c r="AF4" s="24"/>
      <c r="AG4" s="20"/>
      <c r="AH4" s="22"/>
      <c r="AI4" s="14"/>
      <c r="AJ4" s="14"/>
      <c r="AK4" s="14"/>
      <c r="AL4" s="14"/>
      <c r="AM4" s="14"/>
      <c r="AN4" s="14"/>
      <c r="AO4" s="24"/>
      <c r="AP4" s="30"/>
      <c r="AQ4" s="22"/>
      <c r="AR4" s="14"/>
      <c r="AS4" s="14"/>
      <c r="AT4" s="14"/>
      <c r="AU4" s="14"/>
      <c r="AV4" s="14"/>
      <c r="AW4" s="14"/>
      <c r="AX4" s="24"/>
      <c r="AY4" s="33"/>
      <c r="AZ4" s="19"/>
      <c r="BA4" s="13"/>
      <c r="BB4" s="13"/>
      <c r="BC4" s="13"/>
      <c r="BD4" s="13"/>
      <c r="BE4" s="13"/>
      <c r="BF4" s="13"/>
      <c r="BG4" s="23"/>
      <c r="BH4" s="32"/>
      <c r="BI4" s="19"/>
      <c r="BJ4" s="13"/>
      <c r="BK4" s="13"/>
      <c r="BL4" s="13"/>
      <c r="BM4" s="13"/>
      <c r="BN4" s="13"/>
      <c r="BO4" s="13"/>
      <c r="BP4" s="23"/>
      <c r="BQ4" s="32"/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154</v>
      </c>
    </row>
    <row r="17" spans="1:1">
      <c r="A17" s="1" t="s">
        <v>155</v>
      </c>
    </row>
    <row r="18" spans="1:1">
      <c r="A18" s="1" t="s">
        <v>156</v>
      </c>
    </row>
    <row r="19" spans="1:1">
      <c r="A19" s="1" t="s">
        <v>157</v>
      </c>
    </row>
    <row r="32" spans="1:1">
      <c r="A32" s="1" t="s">
        <v>158</v>
      </c>
    </row>
    <row r="53" spans="1:1">
      <c r="A53" s="1" t="s">
        <v>159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2024-04-02T07:13:40Z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