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67" name="ID_077AEF820683478EA0F9CEB2D6FF278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264380"/>
          <a:ext cx="1557655" cy="1203960"/>
        </a:xfrm>
        <a:prstGeom prst="rect">
          <a:avLst/>
        </a:prstGeom>
      </xdr:spPr>
    </xdr:pic>
  </etc:cellImage>
  <etc:cellImage>
    <xdr:pic>
      <xdr:nvPicPr>
        <xdr:cNvPr id="2392" name="ID_EEF8D81AB718466E9A6902FC0BC916C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3929700"/>
          <a:ext cx="1557655" cy="1203960"/>
        </a:xfrm>
        <a:prstGeom prst="rect">
          <a:avLst/>
        </a:prstGeom>
      </xdr:spPr>
    </xdr:pic>
  </etc:cellImage>
  <etc:cellImage>
    <xdr:pic>
      <xdr:nvPicPr>
        <xdr:cNvPr id="1722" name="ID_FAF1BFCE8EB9466286269B003AA0BF45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1692100"/>
          <a:ext cx="1557655" cy="1203960"/>
        </a:xfrm>
        <a:prstGeom prst="rect">
          <a:avLst/>
        </a:prstGeom>
      </xdr:spPr>
    </xdr:pic>
  </etc:cellImage>
  <etc:cellImage>
    <xdr:pic>
      <xdr:nvPicPr>
        <xdr:cNvPr id="5243" name="ID_FDE31FE83CC14C3CB998BE986E4576A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031569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<sst xmlns="http://schemas.openxmlformats.org/spreadsheetml/2006/main" count="924" uniqueCount="165">
  <si>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</si>
  <si>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</si>
  <si>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</si>
  <si>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</si>
  <si>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</si>
  <si>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</si>
  <si>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</si>
  <si>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</si>
  <si>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</si>
  <si>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</si>
  <si>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</si>
  <si>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</si>
  <si>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</si>
  <si>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</si>
  <si>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</si>
  <si>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RY20240328007</t>
  </si>
  <si>
    <t>香港仓</t>
  </si>
  <si>
    <t>CCM22-U1A990</t>
  </si>
  <si>
    <t>CCM22-U1A990-BLACKL</t>
  </si>
  <si>
    <t>正品</t>
  </si>
  <si>
    <t>2024-03-28</t>
  </si>
  <si>
    <t>香港</t>
  </si>
  <si>
    <t>CCM22-U1A990-BLACKM</t>
  </si>
  <si>
    <t>CCM22-U1A990-BLACKS</t>
  </si>
  <si>
    <t>CCM22-U1A990-BLACKXL</t>
  </si>
  <si>
    <t>南浦正品仓</t>
  </si>
  <si>
    <t>广州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</si>
  <si>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</si>
  <si>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</si>
  <si>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</si>
  <si>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</si>
  <si>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</si>
  <si>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</si>
  <si>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</si>
  <si>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CCM22-U1A990-BLACK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</si>
  <si>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</si>
  <si>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</si>
  <si>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</si>
  <si>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</si>
  <si>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</si>
  <si>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</si>
  <si>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</si>
  <si>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</si>
  <si>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</si>
  <si>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</si>
  <si>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</si>
  <si>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</si>
  <si>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</si>
  <si>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</si>
  <si>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</si>
  <si>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</si>
  <si>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</si>
  <si>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</si>
  <si>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</si>
  <si>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</si>
  <si>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</si>
  <si>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</si>
  <si>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</si>
  <si>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</si>
  <si>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</si>
  <si>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</si>
  <si>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</si>
  <si>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</si>
  <si>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</si>
  <si>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</si>
  <si>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</si>
  <si>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</si>
  <si>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</si>
  <si>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</si>
  <si>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利步瑞</t>
  </si>
  <si>
    <t>400018</t>
  </si>
  <si>
    <t>702.81</t>
  </si>
  <si>
    <t>17570.25</t>
  </si>
  <si>
    <t>全时段</t>
  </si>
  <si>
    <t>MO20240219004</t>
  </si>
  <si>
    <t>CHESTER CHARLES</t>
  </si>
  <si>
    <t>翻单4</t>
  </si>
  <si>
    <t>正黑</t>
  </si>
  <si>
    <t>韦秋霞</t>
  </si>
  <si>
    <t>28815.21</t>
  </si>
  <si>
    <t>18273.06</t>
  </si>
  <si>
    <t>7028.1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</si>
  <si>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</si>
  <si>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</si>
  <si>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</si>
  <si>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</si>
  <si>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</si>
  <si>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</si>
  <si>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</si>
  <si>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</si>
  <si>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</si>
  <si>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</si>
  <si>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</si>
  <si>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</si>
  <si>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</si>
  <si>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</si>
  <si>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</si>
  <si>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</si>
  <si>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</si>
  <si>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</si>
  <si>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</si>
  <si>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</si>
  <si>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</si>
  <si>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</si>
  <si>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</si>
  <si>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</si>
  <si>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</si>
  <si>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</si>
  <si>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</si>
  <si>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</si>
  <si>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</si>
  <si>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</si>
  <si>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</si>
  <si>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</si>
  <si>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</si>
  <si>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</si>
  <si>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</si>
  <si>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</si>
  <si>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</si>
  <si>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</si>
  <si>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</si>
  <si>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</si>
  <si>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</si>
  <si>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</si>
  <si>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</si>
  <si>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</si>
  <si>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</si>
  <si>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</si>
  <si>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CW502CC0099W0</t>
  </si>
  <si>
    <t>CM501CC0011B0</t>
  </si>
  <si>
    <t>CW501KW0088W0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</si>
  <si>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</si>
  <si>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</si>
  <si>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</si>
  <si>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</si>
  <si>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</si>
  <si>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</si>
  <si>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</si>
  <si>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</si>
  <si>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</si>
  <si>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</si>
  <si>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</si>
  <si>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</si>
  <si>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</si>
  <si>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</si>
  <si>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</si>
  <si>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</si>
  <si>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</si>
  <si>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广州期货仓</t>
  </si>
  <si>
    <t>南浦拍照样衣仓</t>
  </si>
  <si>
    <t>武汉</t>
  </si>
  <si>
    <t>WOMEN</t>
  </si>
  <si>
    <t>JACKET</t>
  </si>
  <si>
    <t>外套</t>
  </si>
  <si>
    <t>未回货，可重新分</t>
  </si>
  <si>
    <t>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</si>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</sst>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9.489212963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3-27T00:00:00"/>
        <d v="2024-03-2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077AEF820683478EA0F9CEB2D6FF2789&quot;,1)"/>
        <s v="=DISPIMG(&quot;ID_EEF8D81AB718466E9A6902FC0BC916CA&quot;,1)"/>
        <s v="=DISPIMG(&quot;ID_FAF1BFCE8EB9466286269B003AA0BF45&quot;,1)"/>
        <s v="=DISPIMG(&quot;ID_FDE31FE83CC14C3CB998BE986E4576A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502CC0099W0"/>
        <s v="CM501CC0011B0"/>
        <s v="CW501KW0088W0"/>
        <s v="CCM22-U1A990-BLACK"/>
        <m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JACKET"/>
        <s v="KNITWEAR"/>
        <m/>
      </sharedItems>
    </cacheField>
    <cacheField name="品类2" numFmtId="0">
      <sharedItems containsBlank="1" count="4">
        <s v="品类"/>
        <s v="外套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4">
        <s v="是否已导入SCM"/>
        <s v="未回货，可重新分"/>
        <m/>
        <s v="Y"/>
      </sharedItems>
    </cacheField>
    <cacheField name="XS" numFmtId="0">
      <sharedItems containsBlank="1" containsNumber="1" containsInteger="1" containsMixedTypes="1" count="4">
        <s v="XS"/>
        <n v="10"/>
        <n v="60"/>
        <m/>
      </sharedItems>
    </cacheField>
    <cacheField name="S" numFmtId="0">
      <sharedItems containsBlank="1" containsNumber="1" containsInteger="1" containsMixedTypes="1" count="6">
        <s v="S"/>
        <n v="37"/>
        <n v="21"/>
        <n v="61"/>
        <n v="26"/>
        <m/>
      </sharedItems>
    </cacheField>
    <cacheField name="M" numFmtId="0">
      <sharedItems containsBlank="1" containsNumber="1" containsInteger="1" containsMixedTypes="1" count="6">
        <s v="M"/>
        <n v="39"/>
        <n v="21"/>
        <n v="60"/>
        <n v="41"/>
        <m/>
      </sharedItems>
    </cacheField>
    <cacheField name="L" numFmtId="0">
      <sharedItems containsBlank="1" containsNumber="1" containsInteger="1" containsMixedTypes="1" count="6">
        <s v="L"/>
        <n v="10"/>
        <n v="8"/>
        <n v="22"/>
        <n v="25"/>
        <m/>
      </sharedItems>
    </cacheField>
    <cacheField name="XL" numFmtId="0">
      <sharedItems containsBlank="1" containsNumber="1" containsInteger="1" containsMixedTypes="1" count="5">
        <s v="XL"/>
        <m/>
        <n v="1"/>
        <n v="11"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96"/>
        <n v="111"/>
        <n v="154"/>
        <n v="102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n v="4"/>
        <n v="1"/>
        <m/>
      </sharedItems>
    </cacheField>
    <cacheField name="广州期货仓M" numFmtId="0">
      <sharedItems containsBlank="1" containsNumber="1" containsInteger="1" containsMixedTypes="1" count="4">
        <s v="M"/>
        <n v="14"/>
        <n v="2"/>
        <m/>
      </sharedItems>
    </cacheField>
    <cacheField name="广州期货仓L" numFmtId="0">
      <sharedItems containsBlank="1" containsNumber="1" containsInteger="1" containsMixedTypes="1" count="3">
        <s v="L"/>
        <n v="8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26"/>
        <n v="3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8"/>
        <n v="43"/>
        <n v="0"/>
        <m/>
      </sharedItems>
    </cacheField>
    <cacheField name="香港仓S" numFmtId="0">
      <sharedItems containsBlank="1" containsNumber="1" containsInteger="1" containsMixedTypes="1" count="6">
        <s v="S"/>
        <n v="26"/>
        <n v="13"/>
        <n v="32"/>
        <n v="19"/>
        <m/>
      </sharedItems>
    </cacheField>
    <cacheField name="香港仓M" numFmtId="0">
      <sharedItems containsBlank="1" containsNumber="1" containsInteger="1" containsMixedTypes="1" count="6">
        <s v="M"/>
        <n v="20"/>
        <n v="13"/>
        <n v="31"/>
        <n v="30"/>
        <m/>
      </sharedItems>
    </cacheField>
    <cacheField name="香港仓L" numFmtId="0">
      <sharedItems containsBlank="1" containsNumber="1" containsInteger="1" containsMixedTypes="1" count="6">
        <s v="L"/>
        <n v="2"/>
        <n v="6"/>
        <n v="11"/>
        <n v="20"/>
        <m/>
      </sharedItems>
    </cacheField>
    <cacheField name="香港仓XL" numFmtId="0">
      <sharedItems containsBlank="1" containsNumber="1" containsInteger="1" containsMixedTypes="1" count="5">
        <s v="XL"/>
        <m/>
        <n v="1"/>
        <n v="6"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56"/>
        <n v="76"/>
        <n v="80"/>
        <n v="77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2"/>
        <n v="17"/>
        <n v="0"/>
        <m/>
      </sharedItems>
    </cacheField>
    <cacheField name="南浦正品仓S" numFmtId="0">
      <sharedItems containsBlank="1" containsNumber="1" containsInteger="1" containsMixedTypes="1" count="4">
        <s v="S"/>
        <n v="6"/>
        <n v="28"/>
        <m/>
      </sharedItems>
    </cacheField>
    <cacheField name="南浦正品仓M" numFmtId="0">
      <sharedItems containsBlank="1" containsNumber="1" containsInteger="1" containsMixedTypes="1" count="6">
        <s v="M"/>
        <n v="5"/>
        <n v="6"/>
        <n v="29"/>
        <n v="11"/>
        <m/>
      </sharedItems>
    </cacheField>
    <cacheField name="南浦正品仓L" numFmtId="0">
      <sharedItems containsBlank="1" containsNumber="1" containsInteger="1" containsMixedTypes="1" count="5">
        <s v="L"/>
        <m/>
        <n v="2"/>
        <n v="11"/>
        <n v="5"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ntainsNumber="1" containsInteger="1" containsMixedTypes="1" count="3">
        <s v="XXL"/>
        <m/>
        <n v="0"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13"/>
        <n v="31"/>
        <n v="73"/>
        <n v="2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1"/>
    <x v="2"/>
    <x v="2"/>
    <x v="1"/>
    <x v="1"/>
    <x v="1"/>
    <x v="1"/>
    <x v="2"/>
    <x v="3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3"/>
    <x v="3"/>
    <x v="3"/>
    <x v="3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4"/>
    <x v="1"/>
    <x v="1"/>
    <x v="4"/>
    <x v="2"/>
    <x v="1"/>
    <x v="1"/>
    <x v="1"/>
    <x v="1"/>
    <x v="1"/>
    <x v="1"/>
    <x v="3"/>
    <x v="3"/>
    <x v="4"/>
    <x v="4"/>
    <x v="4"/>
    <x v="4"/>
    <x v="1"/>
    <x v="1"/>
    <x v="4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4"/>
    <x v="4"/>
    <x v="4"/>
    <x v="4"/>
    <x v="1"/>
    <x v="1"/>
    <x v="4"/>
    <x v="1"/>
    <x v="3"/>
    <x v="1"/>
    <x v="4"/>
    <x v="4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5"/>
    <x v="1"/>
    <x v="1"/>
    <x v="5"/>
    <x v="3"/>
    <x v="3"/>
    <x v="3"/>
    <x v="2"/>
    <x v="2"/>
    <x v="2"/>
    <x v="2"/>
    <x v="2"/>
    <x v="3"/>
    <x v="5"/>
    <x v="5"/>
    <x v="5"/>
    <x v="1"/>
    <x v="1"/>
    <x v="1"/>
    <x v="5"/>
    <x v="1"/>
    <x v="1"/>
    <x v="1"/>
    <x v="1"/>
    <x v="1"/>
    <x v="1"/>
    <x v="1"/>
    <x v="1"/>
    <x v="2"/>
    <x v="1"/>
    <x v="1"/>
    <x v="3"/>
    <x v="3"/>
    <x v="2"/>
    <x v="1"/>
    <x v="1"/>
    <x v="1"/>
    <x v="4"/>
    <x v="1"/>
    <x v="4"/>
    <x v="5"/>
    <x v="5"/>
    <x v="5"/>
    <x v="1"/>
    <x v="1"/>
    <x v="1"/>
    <x v="5"/>
    <x v="1"/>
    <x v="4"/>
    <x v="3"/>
    <x v="5"/>
    <x v="1"/>
    <x v="4"/>
    <x v="1"/>
    <x v="2"/>
    <x v="5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5"/>
        <item x="0"/>
        <item m="1" x="40"/>
        <item m="1" x="41"/>
        <item m="1" x="42"/>
        <item m="1" x="43"/>
        <item m="1" x="45"/>
        <item m="1" x="52"/>
        <item m="1" x="46"/>
        <item m="1" x="47"/>
        <item m="1" x="48"/>
        <item m="1" x="49"/>
        <item m="1" x="50"/>
        <item m="1" x="51"/>
        <item m="1" x="44"/>
        <item m="1" x="38"/>
        <item m="1" x="39"/>
        <item m="1" x="36"/>
        <item m="1" x="37"/>
        <item m="1" x="35"/>
        <item m="1" x="30"/>
        <item m="1" x="31"/>
        <item m="1" x="32"/>
        <item m="1" x="33"/>
        <item m="1" x="34"/>
        <item m="1" x="26"/>
        <item m="1" x="27"/>
        <item m="1" x="28"/>
        <item m="1" x="29"/>
        <item m="1" x="25"/>
        <item m="1" x="14"/>
        <item m="1" x="19"/>
        <item m="1" x="20"/>
        <item m="1" x="21"/>
        <item m="1" x="22"/>
        <item m="1" x="23"/>
        <item m="1" x="24"/>
        <item m="1" x="12"/>
        <item m="1" x="13"/>
        <item m="1" x="9"/>
        <item m="1" x="15"/>
        <item m="1" x="16"/>
        <item m="1" x="17"/>
        <item m="1" x="18"/>
        <item m="1" x="6"/>
        <item m="1" x="7"/>
        <item m="1" x="8"/>
        <item m="1" x="10"/>
        <item m="1" x="11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5">
        <item x="0"/>
        <item x="2"/>
        <item x="1"/>
        <item x="3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1" sqref="E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20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30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19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8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5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11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6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2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/>
      <c r="B11" s="47"/>
      <c r="C11" s="47"/>
      <c r="D11" s="47"/>
      <c r="E11" s="47"/>
      <c r="F11" s="47"/>
      <c r="G11" s="47"/>
      <c r="H11" s="47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RY20240328007</v>
      </c>
      <c r="D4" t="s">
        <v>16</v>
      </c>
      <c r="E4" t="str">
        <f>_xlfn.XLOOKUP(F4,预约送货单!Z:Z,预约送货单!F:F)</f>
        <v>CCM22-U1A990</v>
      </c>
      <c r="F4" t="str">
        <f t="shared" si="0"/>
        <v>CCM22-U1A990-BLACKL</v>
      </c>
      <c r="G4">
        <f>VLOOKUP(D4&amp;B4&amp;A4,分仓ST!A:E,5,0)</f>
        <v>20</v>
      </c>
      <c r="H4" t="str">
        <f>_xlfn.XLOOKUP(E4,预约送货单!F:F,预约送货单!E:E)</f>
        <v>正品</v>
      </c>
      <c r="J4" t="str">
        <f>VLOOKUP(E4,预约送货单!F:N,9,0)</f>
        <v>2024-03-28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RY20240328007</v>
      </c>
      <c r="D5" t="s">
        <v>16</v>
      </c>
      <c r="E5" t="str">
        <f>_xlfn.XLOOKUP(F5,预约送货单!Z:Z,预约送货单!F:F)</f>
        <v>CCM22-U1A990</v>
      </c>
      <c r="F5" t="str">
        <f t="shared" si="0"/>
        <v>CCM22-U1A990-BLACKM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2024-03-28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RY20240328007</v>
      </c>
      <c r="D6" t="s">
        <v>16</v>
      </c>
      <c r="E6" t="str">
        <f>_xlfn.XLOOKUP(F6,预约送货单!Z:Z,预约送货单!F:F)</f>
        <v>CCM22-U1A990</v>
      </c>
      <c r="F6" t="str">
        <f t="shared" si="0"/>
        <v>CCM22-U1A990-BLACKS</v>
      </c>
      <c r="G6">
        <f>VLOOKUP(D6&amp;B6&amp;A6,分仓ST!A:E,5,0)</f>
        <v>19</v>
      </c>
      <c r="H6" t="str">
        <f>_xlfn.XLOOKUP(E6,预约送货单!F:F,预约送货单!E:E)</f>
        <v>正品</v>
      </c>
      <c r="J6" t="str">
        <f>VLOOKUP(E6,预约送货单!F:N,9,0)</f>
        <v>2024-03-28</v>
      </c>
      <c r="K6" t="str">
        <f t="shared" si="1"/>
        <v>香港</v>
      </c>
    </row>
    <row r="7" ht="19" customHeight="1" spans="1:11">
      <c r="A7" t="s">
        <v>34</v>
      </c>
      <c r="B7" s="4" t="s">
        <v>38</v>
      </c>
      <c r="C7" t="str">
        <f>_xlfn.XLOOKUP(E7,预约送货单!F:F,预约送货单!D:D)</f>
        <v>RY20240328007</v>
      </c>
      <c r="D7" t="s">
        <v>16</v>
      </c>
      <c r="E7" t="str">
        <f>_xlfn.XLOOKUP(F7,预约送货单!Z:Z,预约送货单!F:F)</f>
        <v>CCM22-U1A990</v>
      </c>
      <c r="F7" t="str">
        <f t="shared" si="0"/>
        <v>CCM22-U1A990-BLACKXL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2024-03-28</v>
      </c>
      <c r="K7" t="str">
        <f t="shared" si="1"/>
        <v>香港</v>
      </c>
    </row>
    <row r="8" spans="1:11">
      <c r="A8" t="s">
        <v>34</v>
      </c>
      <c r="B8" s="4" t="s">
        <v>35</v>
      </c>
      <c r="C8" t="str">
        <f>_xlfn.XLOOKUP(E8,预约送货单!F:F,预约送货单!D:D)</f>
        <v>RY20240328007</v>
      </c>
      <c r="D8" t="s">
        <v>25</v>
      </c>
      <c r="E8" t="str">
        <f>_xlfn.XLOOKUP(F8,预约送货单!Z:Z,预约送货单!F:F)</f>
        <v>CCM22-U1A990</v>
      </c>
      <c r="F8" t="str">
        <f t="shared" si="0"/>
        <v>CCM22-U1A990-BLACKL</v>
      </c>
      <c r="G8">
        <f>VLOOKUP(D8&amp;B8&amp;A8,分仓ST!A:E,5,0)</f>
        <v>5</v>
      </c>
      <c r="H8" t="str">
        <f>_xlfn.XLOOKUP(E8,预约送货单!F:F,预约送货单!E:E)</f>
        <v>正品</v>
      </c>
      <c r="J8" t="str">
        <f>VLOOKUP(E8,预约送货单!F:N,9,0)</f>
        <v>2024-03-28</v>
      </c>
      <c r="K8" t="str">
        <f t="shared" si="1"/>
        <v>广州</v>
      </c>
    </row>
    <row r="9" spans="1:11">
      <c r="A9" t="s">
        <v>34</v>
      </c>
      <c r="B9" s="4" t="s">
        <v>36</v>
      </c>
      <c r="C9" t="str">
        <f>_xlfn.XLOOKUP(E9,预约送货单!F:F,预约送货单!D:D)</f>
        <v>RY20240328007</v>
      </c>
      <c r="D9" t="s">
        <v>25</v>
      </c>
      <c r="E9" t="str">
        <f>_xlfn.XLOOKUP(F9,预约送货单!Z:Z,预约送货单!F:F)</f>
        <v>CCM22-U1A990</v>
      </c>
      <c r="F9" t="str">
        <f t="shared" si="0"/>
        <v>CCM22-U1A990-BLACKM</v>
      </c>
      <c r="G9">
        <f>VLOOKUP(D9&amp;B9&amp;A9,分仓ST!A:E,5,0)</f>
        <v>11</v>
      </c>
      <c r="H9" t="str">
        <f>_xlfn.XLOOKUP(E9,预约送货单!F:F,预约送货单!E:E)</f>
        <v>正品</v>
      </c>
      <c r="J9" t="str">
        <f>VLOOKUP(E9,预约送货单!F:N,9,0)</f>
        <v>2024-03-28</v>
      </c>
      <c r="K9" t="str">
        <f t="shared" si="1"/>
        <v>广州</v>
      </c>
    </row>
    <row r="10" spans="1:11">
      <c r="A10" t="s">
        <v>34</v>
      </c>
      <c r="B10" s="4" t="s">
        <v>37</v>
      </c>
      <c r="C10" t="str">
        <f>_xlfn.XLOOKUP(E10,预约送货单!F:F,预约送货单!D:D)</f>
        <v>RY20240328007</v>
      </c>
      <c r="D10" t="s">
        <v>25</v>
      </c>
      <c r="E10" t="str">
        <f>_xlfn.XLOOKUP(F10,预约送货单!Z:Z,预约送货单!F:F)</f>
        <v>CCM22-U1A990</v>
      </c>
      <c r="F10" t="str">
        <f t="shared" si="0"/>
        <v>CCM22-U1A990-BLACKS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2024-03-28</v>
      </c>
      <c r="K10" t="str">
        <f t="shared" si="1"/>
        <v>广州</v>
      </c>
    </row>
    <row r="11" spans="1:11">
      <c r="A11" t="s">
        <v>34</v>
      </c>
      <c r="B11" s="4" t="s">
        <v>38</v>
      </c>
      <c r="C11" t="str">
        <f>_xlfn.XLOOKUP(E11,预约送货单!F:F,预约送货单!D:D)</f>
        <v>RY20240328007</v>
      </c>
      <c r="D11" t="s">
        <v>25</v>
      </c>
      <c r="E11" t="str">
        <f>_xlfn.XLOOKUP(F11,预约送货单!Z:Z,预约送货单!F:F)</f>
        <v>CCM22-U1A990</v>
      </c>
      <c r="F11" t="str">
        <f t="shared" si="0"/>
        <v>CCM22-U1A990-BLACKXL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2024-03-28</v>
      </c>
      <c r="K11" t="str">
        <f t="shared" si="1"/>
        <v>广州</v>
      </c>
    </row>
    <row r="12" hidden="1" spans="1:11">
      <c r="A12" t="s">
        <v>34</v>
      </c>
      <c r="B12" s="4" t="s">
        <v>35</v>
      </c>
      <c r="C12" t="str">
        <f>_xlfn.XLOOKUP(E12,预约送货单!F:F,预约送货单!D:D)</f>
        <v>RY20240328007</v>
      </c>
      <c r="D12" t="s">
        <v>27</v>
      </c>
      <c r="E12" t="str">
        <f>_xlfn.XLOOKUP(F12,预约送货单!Z:Z,预约送货单!F:F)</f>
        <v>CCM22-U1A990</v>
      </c>
      <c r="F12" t="str">
        <f t="shared" si="0"/>
        <v>CCM22-U1A990-BLACKL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2024-03-28</v>
      </c>
      <c r="K12" t="str">
        <f t="shared" si="1"/>
        <v>广州</v>
      </c>
    </row>
    <row r="13" hidden="1" spans="1:11">
      <c r="A13" t="s">
        <v>34</v>
      </c>
      <c r="B13" s="4" t="s">
        <v>36</v>
      </c>
      <c r="C13" t="str">
        <f>_xlfn.XLOOKUP(E13,预约送货单!F:F,预约送货单!D:D)</f>
        <v>RY20240328007</v>
      </c>
      <c r="D13" t="s">
        <v>27</v>
      </c>
      <c r="E13" t="str">
        <f>_xlfn.XLOOKUP(F13,预约送货单!Z:Z,预约送货单!F:F)</f>
        <v>CCM22-U1A990</v>
      </c>
      <c r="F13" t="str">
        <f t="shared" si="0"/>
        <v>CCM22-U1A990-BLACKM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2024-03-28</v>
      </c>
      <c r="K13" t="str">
        <f t="shared" si="1"/>
        <v>广州</v>
      </c>
    </row>
    <row r="14" spans="1:11">
      <c r="A14" t="s">
        <v>34</v>
      </c>
      <c r="B14" s="4" t="s">
        <v>37</v>
      </c>
      <c r="C14" t="str">
        <f>_xlfn.XLOOKUP(E14,预约送货单!F:F,预约送货单!D:D)</f>
        <v>RY20240328007</v>
      </c>
      <c r="D14" t="s">
        <v>27</v>
      </c>
      <c r="E14" t="str">
        <f>_xlfn.XLOOKUP(F14,预约送货单!Z:Z,预约送货单!F:F)</f>
        <v>CCM22-U1A990</v>
      </c>
      <c r="F14" t="str">
        <f t="shared" si="0"/>
        <v>CCM22-U1A990-BLACKS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2024-03-28</v>
      </c>
      <c r="K14" t="str">
        <f t="shared" si="1"/>
        <v>广州</v>
      </c>
    </row>
    <row r="15" hidden="1" spans="1:11">
      <c r="A15" t="s">
        <v>34</v>
      </c>
      <c r="B15" s="4" t="s">
        <v>38</v>
      </c>
      <c r="C15" t="str">
        <f>_xlfn.XLOOKUP(E15,预约送货单!F:F,预约送货单!D:D)</f>
        <v>RY20240328007</v>
      </c>
      <c r="D15" t="s">
        <v>27</v>
      </c>
      <c r="E15" t="str">
        <f>_xlfn.XLOOKUP(F15,预约送货单!Z:Z,预约送货单!F:F)</f>
        <v>CCM22-U1A990</v>
      </c>
      <c r="F15" t="str">
        <f t="shared" si="0"/>
        <v>CCM22-U1A990-BLACKXL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2024-03-28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20"/>
        <filter val="30"/>
        <filter val="1"/>
        <filter val="11"/>
        <filter val="2"/>
        <filter val="5"/>
        <filter val="6"/>
        <filter val="8"/>
        <filter val="1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E13" sqref="E13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39</v>
      </c>
      <c r="B1" s="37" t="s">
        <v>40</v>
      </c>
      <c r="C1" s="36" t="s">
        <v>41</v>
      </c>
      <c r="D1" s="36" t="s">
        <v>42</v>
      </c>
      <c r="E1" s="36" t="s">
        <v>5</v>
      </c>
      <c r="F1" s="36" t="s">
        <v>43</v>
      </c>
      <c r="G1" s="36" t="s">
        <v>44</v>
      </c>
      <c r="H1" s="36" t="s">
        <v>45</v>
      </c>
      <c r="I1" s="36" t="s">
        <v>46</v>
      </c>
      <c r="J1" s="36" t="s">
        <v>6</v>
      </c>
      <c r="K1" s="36" t="s">
        <v>4</v>
      </c>
      <c r="L1" s="36" t="s">
        <v>47</v>
      </c>
      <c r="M1" s="36" t="s">
        <v>48</v>
      </c>
      <c r="N1" s="36" t="s">
        <v>7</v>
      </c>
      <c r="O1" s="36" t="s">
        <v>49</v>
      </c>
      <c r="P1" s="36" t="s">
        <v>50</v>
      </c>
      <c r="Q1" s="36" t="s">
        <v>51</v>
      </c>
      <c r="R1" s="36" t="s">
        <v>52</v>
      </c>
      <c r="S1" s="36" t="s">
        <v>53</v>
      </c>
      <c r="T1" s="36" t="s">
        <v>54</v>
      </c>
      <c r="U1" s="36" t="s">
        <v>1</v>
      </c>
      <c r="V1" s="36" t="s">
        <v>55</v>
      </c>
      <c r="W1" s="36" t="s">
        <v>56</v>
      </c>
      <c r="X1" s="36" t="s">
        <v>57</v>
      </c>
      <c r="Y1" s="36" t="s">
        <v>58</v>
      </c>
      <c r="Z1" s="36" t="s">
        <v>3</v>
      </c>
      <c r="AA1" s="36" t="s">
        <v>59</v>
      </c>
      <c r="AB1" s="36" t="s">
        <v>33</v>
      </c>
      <c r="AC1" s="36" t="s">
        <v>60</v>
      </c>
      <c r="AD1" s="36" t="s">
        <v>61</v>
      </c>
      <c r="AE1" s="36" t="s">
        <v>62</v>
      </c>
      <c r="AF1" s="36" t="s">
        <v>63</v>
      </c>
      <c r="AG1" s="36" t="s">
        <v>64</v>
      </c>
      <c r="AH1" s="36" t="s">
        <v>65</v>
      </c>
      <c r="AI1" s="36" t="s">
        <v>66</v>
      </c>
    </row>
    <row r="2" s="36" customFormat="1" ht="13" spans="1:35">
      <c r="A2" s="38">
        <f>SUMIFS(装箱指令单批量导入!E:E,装箱指令单批量导入!D:D,Z2,装箱指令单批量导入!A:A,D2)</f>
        <v>25</v>
      </c>
      <c r="B2" s="38">
        <f t="shared" ref="B2:B51" si="0">A2-K2</f>
        <v>0</v>
      </c>
      <c r="C2" s="36" t="s">
        <v>67</v>
      </c>
      <c r="D2" s="36" t="s">
        <v>15</v>
      </c>
      <c r="E2" s="36" t="s">
        <v>19</v>
      </c>
      <c r="F2" s="36" t="s">
        <v>17</v>
      </c>
      <c r="G2" s="36" t="s">
        <v>68</v>
      </c>
      <c r="H2" s="36" t="s">
        <v>69</v>
      </c>
      <c r="I2" s="36" t="s">
        <v>70</v>
      </c>
      <c r="J2" s="36" t="s">
        <v>71</v>
      </c>
      <c r="K2" s="36">
        <v>25</v>
      </c>
      <c r="L2" s="36" t="s">
        <v>72</v>
      </c>
      <c r="M2" s="36" t="s">
        <v>35</v>
      </c>
      <c r="N2" s="36" t="s">
        <v>20</v>
      </c>
      <c r="O2" s="36" t="s">
        <v>73</v>
      </c>
      <c r="P2" s="36" t="s">
        <v>19</v>
      </c>
      <c r="Q2" s="36" t="s">
        <v>74</v>
      </c>
      <c r="R2" s="36" t="s">
        <v>74</v>
      </c>
      <c r="U2" s="36" t="s">
        <v>25</v>
      </c>
      <c r="V2" s="36" t="s">
        <v>75</v>
      </c>
      <c r="W2" s="36" t="s">
        <v>76</v>
      </c>
      <c r="Z2" s="36" t="s">
        <v>18</v>
      </c>
      <c r="AA2" s="36" t="s">
        <v>77</v>
      </c>
      <c r="AB2" s="36" t="s">
        <v>35</v>
      </c>
      <c r="AD2" s="36" t="s">
        <v>78</v>
      </c>
      <c r="AE2" s="36" t="s">
        <v>78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6" t="s">
        <v>67</v>
      </c>
      <c r="D3" s="36" t="s">
        <v>15</v>
      </c>
      <c r="E3" s="36" t="s">
        <v>19</v>
      </c>
      <c r="F3" s="36" t="s">
        <v>17</v>
      </c>
      <c r="G3" s="36" t="s">
        <v>68</v>
      </c>
      <c r="H3" s="36" t="s">
        <v>69</v>
      </c>
      <c r="I3" s="36" t="s">
        <v>70</v>
      </c>
      <c r="J3" s="36" t="s">
        <v>71</v>
      </c>
      <c r="K3" s="36">
        <v>41</v>
      </c>
      <c r="L3" s="36" t="s">
        <v>79</v>
      </c>
      <c r="M3" s="36" t="s">
        <v>36</v>
      </c>
      <c r="N3" s="36" t="s">
        <v>20</v>
      </c>
      <c r="O3" s="36" t="s">
        <v>73</v>
      </c>
      <c r="P3" s="36" t="s">
        <v>19</v>
      </c>
      <c r="Q3" s="36" t="s">
        <v>74</v>
      </c>
      <c r="R3" s="36" t="s">
        <v>74</v>
      </c>
      <c r="U3" s="36" t="s">
        <v>25</v>
      </c>
      <c r="V3" s="36" t="s">
        <v>75</v>
      </c>
      <c r="W3" s="36" t="s">
        <v>76</v>
      </c>
      <c r="Z3" s="36" t="s">
        <v>22</v>
      </c>
      <c r="AA3" s="36" t="s">
        <v>77</v>
      </c>
      <c r="AB3" s="36" t="s">
        <v>36</v>
      </c>
      <c r="AD3" s="36" t="s">
        <v>78</v>
      </c>
      <c r="AE3" s="36" t="s">
        <v>78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26</v>
      </c>
      <c r="B4" s="38">
        <f t="shared" si="0"/>
        <v>0</v>
      </c>
      <c r="C4" s="36" t="s">
        <v>67</v>
      </c>
      <c r="D4" s="36" t="s">
        <v>15</v>
      </c>
      <c r="E4" s="36" t="s">
        <v>19</v>
      </c>
      <c r="F4" s="36" t="s">
        <v>17</v>
      </c>
      <c r="G4" s="36" t="s">
        <v>68</v>
      </c>
      <c r="H4" s="36" t="s">
        <v>69</v>
      </c>
      <c r="I4" s="36" t="s">
        <v>70</v>
      </c>
      <c r="J4" s="36" t="s">
        <v>71</v>
      </c>
      <c r="K4" s="36">
        <v>26</v>
      </c>
      <c r="L4" s="36" t="s">
        <v>80</v>
      </c>
      <c r="M4" s="36" t="s">
        <v>37</v>
      </c>
      <c r="N4" s="36" t="s">
        <v>20</v>
      </c>
      <c r="O4" s="36" t="s">
        <v>73</v>
      </c>
      <c r="P4" s="36" t="s">
        <v>19</v>
      </c>
      <c r="Q4" s="36" t="s">
        <v>74</v>
      </c>
      <c r="R4" s="36" t="s">
        <v>74</v>
      </c>
      <c r="U4" s="36" t="s">
        <v>25</v>
      </c>
      <c r="V4" s="36" t="s">
        <v>75</v>
      </c>
      <c r="W4" s="36" t="s">
        <v>76</v>
      </c>
      <c r="Z4" s="36" t="s">
        <v>23</v>
      </c>
      <c r="AA4" s="36" t="s">
        <v>77</v>
      </c>
      <c r="AB4" s="36" t="s">
        <v>37</v>
      </c>
      <c r="AD4" s="36" t="s">
        <v>78</v>
      </c>
      <c r="AE4" s="36" t="s">
        <v>78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67</v>
      </c>
      <c r="D5" s="36" t="s">
        <v>15</v>
      </c>
      <c r="E5" s="36" t="s">
        <v>19</v>
      </c>
      <c r="F5" s="36" t="s">
        <v>17</v>
      </c>
      <c r="G5" s="36" t="s">
        <v>68</v>
      </c>
      <c r="H5" s="36" t="s">
        <v>69</v>
      </c>
      <c r="I5" s="36" t="s">
        <v>70</v>
      </c>
      <c r="J5" s="36" t="s">
        <v>71</v>
      </c>
      <c r="K5" s="36">
        <v>10</v>
      </c>
      <c r="L5" s="36" t="s">
        <v>81</v>
      </c>
      <c r="M5" s="36" t="s">
        <v>38</v>
      </c>
      <c r="N5" s="36" t="s">
        <v>20</v>
      </c>
      <c r="O5" s="36" t="s">
        <v>73</v>
      </c>
      <c r="P5" s="36" t="s">
        <v>19</v>
      </c>
      <c r="Q5" s="36" t="s">
        <v>74</v>
      </c>
      <c r="R5" s="36" t="s">
        <v>74</v>
      </c>
      <c r="U5" s="36" t="s">
        <v>25</v>
      </c>
      <c r="V5" s="36" t="s">
        <v>75</v>
      </c>
      <c r="W5" s="36" t="s">
        <v>76</v>
      </c>
      <c r="Z5" s="36" t="s">
        <v>24</v>
      </c>
      <c r="AA5" s="36" t="s">
        <v>77</v>
      </c>
      <c r="AB5" s="36" t="s">
        <v>38</v>
      </c>
      <c r="AD5" s="36" t="s">
        <v>78</v>
      </c>
      <c r="AE5" s="36" t="s">
        <v>78</v>
      </c>
      <c r="AF5" s="36" t="s">
        <v>20</v>
      </c>
      <c r="AI5" s="36" t="s">
        <v>20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32</v>
      </c>
      <c r="D3" t="s">
        <v>84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85</v>
      </c>
      <c r="D28" t="s">
        <v>110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85</v>
      </c>
      <c r="D29" t="s">
        <v>111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85</v>
      </c>
      <c r="D30" t="s">
        <v>112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85</v>
      </c>
      <c r="D31" t="s">
        <v>113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85</v>
      </c>
      <c r="D32" t="s">
        <v>114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85</v>
      </c>
      <c r="D33" t="s">
        <v>115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85</v>
      </c>
      <c r="D34" t="s">
        <v>116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85</v>
      </c>
      <c r="D35" t="s">
        <v>117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85</v>
      </c>
      <c r="D36" t="s">
        <v>118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85</v>
      </c>
      <c r="D37" t="s">
        <v>119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85</v>
      </c>
      <c r="D38" t="s">
        <v>120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85</v>
      </c>
      <c r="D39" t="s">
        <v>121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85</v>
      </c>
      <c r="D40" t="s">
        <v>122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85</v>
      </c>
      <c r="D41" t="s">
        <v>123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85</v>
      </c>
      <c r="D42" t="s">
        <v>124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85</v>
      </c>
      <c r="D43" t="s">
        <v>125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85</v>
      </c>
      <c r="D44" t="s">
        <v>126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85</v>
      </c>
      <c r="D45" t="s">
        <v>127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90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91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100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101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110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111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120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121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127</v>
      </c>
      <c r="E87">
        <v>0</v>
      </c>
      <c r="F87">
        <f t="shared" si="8"/>
        <v>0</v>
      </c>
    </row>
    <row r="88" spans="1:6">
      <c r="A88" t="str">
        <f t="shared" si="6"/>
        <v>广州期货仓MCW502CC0099W0</v>
      </c>
      <c r="B88" t="str">
        <f t="shared" si="7"/>
        <v>广州期货仓M</v>
      </c>
      <c r="C88" t="s">
        <v>128</v>
      </c>
      <c r="D88" t="s">
        <v>86</v>
      </c>
      <c r="E88">
        <v>14</v>
      </c>
      <c r="F88">
        <f t="shared" si="8"/>
        <v>14</v>
      </c>
    </row>
    <row r="89" spans="1:6">
      <c r="A89" t="str">
        <f t="shared" si="6"/>
        <v>广州期货仓XSCW502CC0099W0</v>
      </c>
      <c r="B89" t="str">
        <f t="shared" si="7"/>
        <v>广州期货仓XS</v>
      </c>
      <c r="C89" t="s">
        <v>128</v>
      </c>
      <c r="D89" t="s">
        <v>87</v>
      </c>
      <c r="F89">
        <f t="shared" si="8"/>
        <v>0</v>
      </c>
    </row>
    <row r="90" spans="1:6">
      <c r="A90" t="str">
        <f t="shared" si="6"/>
        <v>广州期货仓SCW502CC0099W0</v>
      </c>
      <c r="B90" t="str">
        <f t="shared" si="7"/>
        <v>广州期货仓S</v>
      </c>
      <c r="C90" t="s">
        <v>128</v>
      </c>
      <c r="D90" t="s">
        <v>88</v>
      </c>
      <c r="E90">
        <v>4</v>
      </c>
      <c r="F90">
        <f t="shared" si="8"/>
        <v>4</v>
      </c>
    </row>
    <row r="91" spans="1:6">
      <c r="A91" t="str">
        <f t="shared" si="6"/>
        <v>武汉XLCW502CC0099W0</v>
      </c>
      <c r="B91" t="str">
        <f t="shared" si="7"/>
        <v>武汉XL</v>
      </c>
      <c r="C91" t="s">
        <v>128</v>
      </c>
      <c r="D91" t="s">
        <v>89</v>
      </c>
      <c r="F91">
        <f t="shared" si="8"/>
        <v>0</v>
      </c>
    </row>
    <row r="92" spans="1:6">
      <c r="A92" t="str">
        <f t="shared" si="6"/>
        <v>武汉FCW502CC0099W0</v>
      </c>
      <c r="B92" t="str">
        <f t="shared" si="7"/>
        <v>武汉F</v>
      </c>
      <c r="C92" t="s">
        <v>128</v>
      </c>
      <c r="D92" t="s">
        <v>90</v>
      </c>
      <c r="F92">
        <f t="shared" si="8"/>
        <v>0</v>
      </c>
    </row>
    <row r="93" spans="1:6">
      <c r="A93" t="str">
        <f t="shared" si="6"/>
        <v>武汉XXLCW502CC0099W0</v>
      </c>
      <c r="B93" t="str">
        <f t="shared" si="7"/>
        <v>武汉XXL</v>
      </c>
      <c r="C93" t="s">
        <v>128</v>
      </c>
      <c r="D93" t="s">
        <v>91</v>
      </c>
      <c r="F93">
        <f t="shared" si="8"/>
        <v>0</v>
      </c>
    </row>
    <row r="94" spans="1:6">
      <c r="A94" t="str">
        <f t="shared" si="6"/>
        <v>武汉XSCW502CC0099W0</v>
      </c>
      <c r="B94" t="str">
        <f t="shared" si="7"/>
        <v>武汉XS</v>
      </c>
      <c r="C94" t="s">
        <v>128</v>
      </c>
      <c r="D94" t="s">
        <v>92</v>
      </c>
      <c r="F94">
        <f t="shared" ref="F94:F123" si="9">E94</f>
        <v>0</v>
      </c>
    </row>
    <row r="95" spans="1:6">
      <c r="A95" t="str">
        <f t="shared" si="6"/>
        <v>武汉LCW502CC0099W0</v>
      </c>
      <c r="B95" t="str">
        <f t="shared" si="7"/>
        <v>武汉L</v>
      </c>
      <c r="C95" t="s">
        <v>128</v>
      </c>
      <c r="D95" t="s">
        <v>93</v>
      </c>
      <c r="F95">
        <f t="shared" si="9"/>
        <v>0</v>
      </c>
    </row>
    <row r="96" spans="1:6">
      <c r="A96" t="str">
        <f t="shared" si="6"/>
        <v>武汉MCW502CC0099W0</v>
      </c>
      <c r="B96" t="str">
        <f t="shared" si="7"/>
        <v>武汉M</v>
      </c>
      <c r="C96" t="s">
        <v>128</v>
      </c>
      <c r="D96" t="s">
        <v>94</v>
      </c>
      <c r="F96">
        <f t="shared" si="9"/>
        <v>0</v>
      </c>
    </row>
    <row r="97" spans="1:6">
      <c r="A97" t="str">
        <f t="shared" si="6"/>
        <v>武汉SCW502CC0099W0</v>
      </c>
      <c r="B97" t="str">
        <f t="shared" si="7"/>
        <v>武汉S</v>
      </c>
      <c r="C97" t="s">
        <v>128</v>
      </c>
      <c r="D97" t="s">
        <v>95</v>
      </c>
      <c r="F97">
        <f t="shared" si="9"/>
        <v>0</v>
      </c>
    </row>
    <row r="98" spans="1:6">
      <c r="A98" t="str">
        <f t="shared" si="6"/>
        <v>广州期货仓FCW502CC0099W0</v>
      </c>
      <c r="B98" t="str">
        <f t="shared" si="7"/>
        <v>广州期货仓F</v>
      </c>
      <c r="C98" t="s">
        <v>128</v>
      </c>
      <c r="D98" t="s">
        <v>96</v>
      </c>
      <c r="F98">
        <f t="shared" si="9"/>
        <v>0</v>
      </c>
    </row>
    <row r="99" spans="1:6">
      <c r="A99" t="str">
        <f t="shared" si="6"/>
        <v>南浦拍照样衣仓XSCW502CC0099W0</v>
      </c>
      <c r="B99" t="str">
        <f t="shared" si="7"/>
        <v>南浦拍照样衣仓XS</v>
      </c>
      <c r="C99" t="s">
        <v>128</v>
      </c>
      <c r="D99" t="s">
        <v>97</v>
      </c>
      <c r="F99">
        <f t="shared" si="9"/>
        <v>0</v>
      </c>
    </row>
    <row r="100" spans="1:6">
      <c r="A100" t="str">
        <f t="shared" si="6"/>
        <v>南浦拍照样衣仓MCW502CC0099W0</v>
      </c>
      <c r="B100" t="str">
        <f t="shared" si="7"/>
        <v>南浦拍照样衣仓M</v>
      </c>
      <c r="C100" t="s">
        <v>128</v>
      </c>
      <c r="D100" t="s">
        <v>98</v>
      </c>
      <c r="F100">
        <f t="shared" si="9"/>
        <v>0</v>
      </c>
    </row>
    <row r="101" spans="1:6">
      <c r="A101" t="str">
        <f t="shared" ref="A101:A123" si="10">B101&amp;C101</f>
        <v>南浦拍照样衣仓SCW502CC0099W0</v>
      </c>
      <c r="B101" t="str">
        <f t="shared" ref="B101:B123" si="11">RIGHT(D101,LEN(D101)-FIND(":",D101,1))</f>
        <v>南浦拍照样衣仓S</v>
      </c>
      <c r="C101" t="s">
        <v>128</v>
      </c>
      <c r="D101" t="s">
        <v>99</v>
      </c>
      <c r="F101">
        <f t="shared" si="9"/>
        <v>0</v>
      </c>
    </row>
    <row r="102" spans="1:6">
      <c r="A102" t="str">
        <f t="shared" si="10"/>
        <v>南浦正品仓FCW502CC0099W0</v>
      </c>
      <c r="B102" t="str">
        <f t="shared" si="11"/>
        <v>南浦正品仓F</v>
      </c>
      <c r="C102" t="s">
        <v>128</v>
      </c>
      <c r="D102" t="s">
        <v>100</v>
      </c>
      <c r="E102">
        <v>0</v>
      </c>
      <c r="F102">
        <f t="shared" si="9"/>
        <v>0</v>
      </c>
    </row>
    <row r="103" spans="1:6">
      <c r="A103" t="str">
        <f t="shared" si="10"/>
        <v>广州期货仓XXLCW502CC0099W0</v>
      </c>
      <c r="B103" t="str">
        <f t="shared" si="11"/>
        <v>广州期货仓XXL</v>
      </c>
      <c r="C103" t="s">
        <v>128</v>
      </c>
      <c r="D103" t="s">
        <v>101</v>
      </c>
      <c r="F103">
        <f t="shared" si="9"/>
        <v>0</v>
      </c>
    </row>
    <row r="104" spans="1:6">
      <c r="A104" t="str">
        <f t="shared" si="10"/>
        <v>广州期货仓XLCW502CC0099W0</v>
      </c>
      <c r="B104" t="str">
        <f t="shared" si="11"/>
        <v>广州期货仓XL</v>
      </c>
      <c r="C104" t="s">
        <v>128</v>
      </c>
      <c r="D104" t="s">
        <v>102</v>
      </c>
      <c r="F104">
        <f t="shared" si="9"/>
        <v>0</v>
      </c>
    </row>
    <row r="105" spans="1:6">
      <c r="A105" t="str">
        <f t="shared" si="10"/>
        <v>广州期货仓LCW502CC0099W0</v>
      </c>
      <c r="B105" t="str">
        <f t="shared" si="11"/>
        <v>广州期货仓L</v>
      </c>
      <c r="C105" t="s">
        <v>128</v>
      </c>
      <c r="D105" t="s">
        <v>103</v>
      </c>
      <c r="E105">
        <v>8</v>
      </c>
      <c r="F105">
        <f t="shared" si="9"/>
        <v>8</v>
      </c>
    </row>
    <row r="106" spans="1:6">
      <c r="A106" t="str">
        <f t="shared" si="10"/>
        <v>南浦正品仓XXLCW502CC0099W0</v>
      </c>
      <c r="B106" t="str">
        <f t="shared" si="11"/>
        <v>南浦正品仓XXL</v>
      </c>
      <c r="C106" t="s">
        <v>128</v>
      </c>
      <c r="D106" t="s">
        <v>104</v>
      </c>
      <c r="F106">
        <f t="shared" si="9"/>
        <v>0</v>
      </c>
    </row>
    <row r="107" spans="1:6">
      <c r="A107" t="str">
        <f t="shared" si="10"/>
        <v>南浦正品仓XLCW502CC0099W0</v>
      </c>
      <c r="B107" t="str">
        <f t="shared" si="11"/>
        <v>南浦正品仓XL</v>
      </c>
      <c r="C107" t="s">
        <v>128</v>
      </c>
      <c r="D107" t="s">
        <v>105</v>
      </c>
      <c r="E107">
        <v>0</v>
      </c>
      <c r="F107">
        <f t="shared" si="9"/>
        <v>0</v>
      </c>
    </row>
    <row r="108" spans="1:6">
      <c r="A108" t="str">
        <f t="shared" si="10"/>
        <v>南浦正品仓LCW502CC0099W0</v>
      </c>
      <c r="B108" t="str">
        <f t="shared" si="11"/>
        <v>南浦正品仓L</v>
      </c>
      <c r="C108" t="s">
        <v>128</v>
      </c>
      <c r="D108" t="s">
        <v>106</v>
      </c>
      <c r="F108">
        <f t="shared" si="9"/>
        <v>0</v>
      </c>
    </row>
    <row r="109" spans="1:6">
      <c r="A109" t="str">
        <f t="shared" si="10"/>
        <v>南浦正品仓MCW502CC0099W0</v>
      </c>
      <c r="B109" t="str">
        <f t="shared" si="11"/>
        <v>南浦正品仓M</v>
      </c>
      <c r="C109" t="s">
        <v>128</v>
      </c>
      <c r="D109" t="s">
        <v>107</v>
      </c>
      <c r="E109">
        <v>5</v>
      </c>
      <c r="F109">
        <f t="shared" si="9"/>
        <v>5</v>
      </c>
    </row>
    <row r="110" spans="1:6">
      <c r="A110" t="str">
        <f t="shared" si="10"/>
        <v>南浦正品仓SCW502CC0099W0</v>
      </c>
      <c r="B110" t="str">
        <f t="shared" si="11"/>
        <v>南浦正品仓S</v>
      </c>
      <c r="C110" t="s">
        <v>128</v>
      </c>
      <c r="D110" t="s">
        <v>108</v>
      </c>
      <c r="E110">
        <v>6</v>
      </c>
      <c r="F110">
        <f t="shared" si="9"/>
        <v>6</v>
      </c>
    </row>
    <row r="111" spans="1:6">
      <c r="A111" t="str">
        <f t="shared" si="10"/>
        <v>南浦正品仓XSCW502CC0099W0</v>
      </c>
      <c r="B111" t="str">
        <f t="shared" si="11"/>
        <v>南浦正品仓XS</v>
      </c>
      <c r="C111" t="s">
        <v>128</v>
      </c>
      <c r="D111" t="s">
        <v>109</v>
      </c>
      <c r="E111">
        <v>2</v>
      </c>
      <c r="F111">
        <f t="shared" si="9"/>
        <v>2</v>
      </c>
    </row>
    <row r="112" spans="1:6">
      <c r="A112" t="str">
        <f t="shared" si="10"/>
        <v>大货样衣仓XXLCW502CC0099W0</v>
      </c>
      <c r="B112" t="str">
        <f t="shared" si="11"/>
        <v>大货样衣仓XXL</v>
      </c>
      <c r="C112" t="s">
        <v>128</v>
      </c>
      <c r="D112" t="s">
        <v>110</v>
      </c>
      <c r="F112">
        <f t="shared" si="9"/>
        <v>0</v>
      </c>
    </row>
    <row r="113" spans="1:6">
      <c r="A113" t="str">
        <f t="shared" si="10"/>
        <v>大货样衣仓MCW502CC0099W0</v>
      </c>
      <c r="B113" t="str">
        <f t="shared" si="11"/>
        <v>大货样衣仓M</v>
      </c>
      <c r="C113" t="s">
        <v>128</v>
      </c>
      <c r="D113" t="s">
        <v>111</v>
      </c>
      <c r="F113">
        <f t="shared" si="9"/>
        <v>0</v>
      </c>
    </row>
    <row r="114" spans="1:6">
      <c r="A114" t="str">
        <f t="shared" si="10"/>
        <v>大货样衣仓XLCW502CC0099W0</v>
      </c>
      <c r="B114" t="str">
        <f t="shared" si="11"/>
        <v>大货样衣仓XL</v>
      </c>
      <c r="C114" t="s">
        <v>128</v>
      </c>
      <c r="D114" t="s">
        <v>112</v>
      </c>
      <c r="F114">
        <f t="shared" si="9"/>
        <v>0</v>
      </c>
    </row>
    <row r="115" spans="1:6">
      <c r="A115" t="str">
        <f t="shared" si="10"/>
        <v>大货样衣仓LCW502CC0099W0</v>
      </c>
      <c r="B115" t="str">
        <f t="shared" si="11"/>
        <v>大货样衣仓L</v>
      </c>
      <c r="C115" t="s">
        <v>128</v>
      </c>
      <c r="D115" t="s">
        <v>113</v>
      </c>
      <c r="F115">
        <f t="shared" si="9"/>
        <v>0</v>
      </c>
    </row>
    <row r="116" spans="1:6">
      <c r="A116" t="str">
        <f t="shared" si="10"/>
        <v>大货样衣仓SCW502CC0099W0</v>
      </c>
      <c r="B116" t="str">
        <f t="shared" si="11"/>
        <v>大货样衣仓S</v>
      </c>
      <c r="C116" t="s">
        <v>128</v>
      </c>
      <c r="D116" t="s">
        <v>114</v>
      </c>
      <c r="E116">
        <v>1</v>
      </c>
      <c r="F116">
        <f t="shared" si="9"/>
        <v>1</v>
      </c>
    </row>
    <row r="117" spans="1:6">
      <c r="A117" t="str">
        <f t="shared" si="10"/>
        <v>大货样衣仓XSCW502CC0099W0</v>
      </c>
      <c r="B117" t="str">
        <f t="shared" si="11"/>
        <v>大货样衣仓XS</v>
      </c>
      <c r="C117" t="s">
        <v>128</v>
      </c>
      <c r="D117" t="s">
        <v>115</v>
      </c>
      <c r="F117">
        <f t="shared" si="9"/>
        <v>0</v>
      </c>
    </row>
    <row r="118" spans="1:6">
      <c r="A118" t="str">
        <f t="shared" si="10"/>
        <v>南浦拍照样衣仓FCW502CC0099W0</v>
      </c>
      <c r="B118" t="str">
        <f t="shared" si="11"/>
        <v>南浦拍照样衣仓F</v>
      </c>
      <c r="C118" t="s">
        <v>128</v>
      </c>
      <c r="D118" t="s">
        <v>116</v>
      </c>
      <c r="F118">
        <f t="shared" si="9"/>
        <v>0</v>
      </c>
    </row>
    <row r="119" spans="1:6">
      <c r="A119" t="str">
        <f t="shared" si="10"/>
        <v>南浦拍照样衣仓XXLCW502CC0099W0</v>
      </c>
      <c r="B119" t="str">
        <f t="shared" si="11"/>
        <v>南浦拍照样衣仓XXL</v>
      </c>
      <c r="C119" t="s">
        <v>128</v>
      </c>
      <c r="D119" t="s">
        <v>117</v>
      </c>
      <c r="F119">
        <f t="shared" si="9"/>
        <v>0</v>
      </c>
    </row>
    <row r="120" spans="1:6">
      <c r="A120" t="str">
        <f t="shared" si="10"/>
        <v>南浦拍照样衣仓XLCW502CC0099W0</v>
      </c>
      <c r="B120" t="str">
        <f t="shared" si="11"/>
        <v>南浦拍照样衣仓XL</v>
      </c>
      <c r="C120" t="s">
        <v>128</v>
      </c>
      <c r="D120" t="s">
        <v>118</v>
      </c>
      <c r="F120">
        <f t="shared" si="9"/>
        <v>0</v>
      </c>
    </row>
    <row r="121" spans="1:6">
      <c r="A121" t="str">
        <f t="shared" si="10"/>
        <v>香港仓XSCW502CC0099W0</v>
      </c>
      <c r="B121" t="str">
        <f t="shared" si="11"/>
        <v>香港仓XS</v>
      </c>
      <c r="C121" t="s">
        <v>128</v>
      </c>
      <c r="D121" t="s">
        <v>119</v>
      </c>
      <c r="E121">
        <v>8</v>
      </c>
      <c r="F121">
        <f t="shared" si="9"/>
        <v>8</v>
      </c>
    </row>
    <row r="122" spans="1:6">
      <c r="A122" t="str">
        <f t="shared" si="10"/>
        <v>南浦拍照样衣仓LCW502CC0099W0</v>
      </c>
      <c r="B122" t="str">
        <f t="shared" si="11"/>
        <v>南浦拍照样衣仓L</v>
      </c>
      <c r="C122" t="s">
        <v>128</v>
      </c>
      <c r="D122" t="s">
        <v>120</v>
      </c>
      <c r="F122">
        <f t="shared" si="9"/>
        <v>0</v>
      </c>
    </row>
    <row r="123" spans="1:6">
      <c r="A123" t="str">
        <f t="shared" si="10"/>
        <v>大货样衣仓FCW502CC0099W0</v>
      </c>
      <c r="B123" t="str">
        <f t="shared" si="11"/>
        <v>大货样衣仓F</v>
      </c>
      <c r="C123" t="s">
        <v>128</v>
      </c>
      <c r="D123" t="s">
        <v>121</v>
      </c>
      <c r="F123">
        <f t="shared" si="9"/>
        <v>0</v>
      </c>
    </row>
    <row r="124" spans="1:6">
      <c r="A124" t="str">
        <f t="shared" ref="A124:A155" si="12">B124&amp;C124</f>
        <v>香港仓LCW502CC0099W0</v>
      </c>
      <c r="B124" t="str">
        <f t="shared" ref="B124:B155" si="13">RIGHT(D124,LEN(D124)-FIND(":",D124,1))</f>
        <v>香港仓L</v>
      </c>
      <c r="C124" t="s">
        <v>128</v>
      </c>
      <c r="D124" t="s">
        <v>122</v>
      </c>
      <c r="E124">
        <v>2</v>
      </c>
      <c r="F124">
        <f t="shared" ref="F124:F155" si="14">E124</f>
        <v>2</v>
      </c>
    </row>
    <row r="125" spans="1:6">
      <c r="A125" t="str">
        <f t="shared" si="12"/>
        <v>香港仓MCW502CC0099W0</v>
      </c>
      <c r="B125" t="str">
        <f t="shared" si="13"/>
        <v>香港仓M</v>
      </c>
      <c r="C125" t="s">
        <v>128</v>
      </c>
      <c r="D125" t="s">
        <v>123</v>
      </c>
      <c r="E125">
        <v>20</v>
      </c>
      <c r="F125">
        <f t="shared" si="14"/>
        <v>20</v>
      </c>
    </row>
    <row r="126" spans="1:6">
      <c r="A126" t="str">
        <f t="shared" si="12"/>
        <v>香港仓FCW502CC0099W0</v>
      </c>
      <c r="B126" t="str">
        <f t="shared" si="13"/>
        <v>香港仓F</v>
      </c>
      <c r="C126" t="s">
        <v>128</v>
      </c>
      <c r="D126" t="s">
        <v>124</v>
      </c>
      <c r="F126">
        <f t="shared" si="14"/>
        <v>0</v>
      </c>
    </row>
    <row r="127" spans="1:6">
      <c r="A127" t="str">
        <f t="shared" si="12"/>
        <v>香港仓XXLCW502CC0099W0</v>
      </c>
      <c r="B127" t="str">
        <f t="shared" si="13"/>
        <v>香港仓XXL</v>
      </c>
      <c r="C127" t="s">
        <v>128</v>
      </c>
      <c r="D127" t="s">
        <v>125</v>
      </c>
      <c r="F127">
        <f t="shared" si="14"/>
        <v>0</v>
      </c>
    </row>
    <row r="128" spans="1:6">
      <c r="A128" t="str">
        <f t="shared" si="12"/>
        <v>香港仓SCW502CC0099W0</v>
      </c>
      <c r="B128" t="str">
        <f t="shared" si="13"/>
        <v>香港仓S</v>
      </c>
      <c r="C128" t="s">
        <v>128</v>
      </c>
      <c r="D128" t="s">
        <v>126</v>
      </c>
      <c r="E128">
        <v>26</v>
      </c>
      <c r="F128">
        <f t="shared" si="14"/>
        <v>26</v>
      </c>
    </row>
    <row r="129" spans="1:6">
      <c r="A129" t="str">
        <f t="shared" si="12"/>
        <v>香港仓XLCW502CC0099W0</v>
      </c>
      <c r="B129" t="str">
        <f t="shared" si="13"/>
        <v>香港仓XL</v>
      </c>
      <c r="C129" t="s">
        <v>128</v>
      </c>
      <c r="D129" t="s">
        <v>127</v>
      </c>
      <c r="F129">
        <f t="shared" si="14"/>
        <v>0</v>
      </c>
    </row>
    <row r="130" spans="1:6">
      <c r="A130" t="str">
        <f t="shared" si="12"/>
        <v>广州期货仓MCM501CC0011B0</v>
      </c>
      <c r="B130" t="str">
        <f t="shared" si="13"/>
        <v>广州期货仓M</v>
      </c>
      <c r="C130" t="s">
        <v>129</v>
      </c>
      <c r="D130" t="s">
        <v>86</v>
      </c>
      <c r="E130">
        <v>2</v>
      </c>
      <c r="F130">
        <f t="shared" si="14"/>
        <v>2</v>
      </c>
    </row>
    <row r="131" spans="1:6">
      <c r="A131" t="str">
        <f t="shared" si="12"/>
        <v>广州期货仓XSCM501CC0011B0</v>
      </c>
      <c r="B131" t="str">
        <f t="shared" si="13"/>
        <v>广州期货仓XS</v>
      </c>
      <c r="C131" t="s">
        <v>129</v>
      </c>
      <c r="D131" t="s">
        <v>87</v>
      </c>
      <c r="F131">
        <f t="shared" si="14"/>
        <v>0</v>
      </c>
    </row>
    <row r="132" spans="1:6">
      <c r="A132" t="str">
        <f t="shared" si="12"/>
        <v>广州期货仓SCM501CC0011B0</v>
      </c>
      <c r="B132" t="str">
        <f t="shared" si="13"/>
        <v>广州期货仓S</v>
      </c>
      <c r="C132" t="s">
        <v>129</v>
      </c>
      <c r="D132" t="s">
        <v>88</v>
      </c>
      <c r="E132">
        <v>1</v>
      </c>
      <c r="F132">
        <f t="shared" si="14"/>
        <v>1</v>
      </c>
    </row>
    <row r="133" spans="1:6">
      <c r="A133" t="str">
        <f t="shared" si="12"/>
        <v>武汉XLCM501CC0011B0</v>
      </c>
      <c r="B133" t="str">
        <f t="shared" si="13"/>
        <v>武汉XL</v>
      </c>
      <c r="C133" t="s">
        <v>129</v>
      </c>
      <c r="D133" t="s">
        <v>89</v>
      </c>
      <c r="F133">
        <f t="shared" si="14"/>
        <v>0</v>
      </c>
    </row>
    <row r="134" spans="1:6">
      <c r="A134" t="str">
        <f t="shared" si="12"/>
        <v>武汉FCM501CC0011B0</v>
      </c>
      <c r="B134" t="str">
        <f t="shared" si="13"/>
        <v>武汉F</v>
      </c>
      <c r="C134" t="s">
        <v>129</v>
      </c>
      <c r="D134" t="s">
        <v>90</v>
      </c>
      <c r="F134">
        <f t="shared" si="14"/>
        <v>0</v>
      </c>
    </row>
    <row r="135" spans="1:6">
      <c r="A135" t="str">
        <f t="shared" si="12"/>
        <v>武汉XXLCM501CC0011B0</v>
      </c>
      <c r="B135" t="str">
        <f t="shared" si="13"/>
        <v>武汉XXL</v>
      </c>
      <c r="C135" t="s">
        <v>129</v>
      </c>
      <c r="D135" t="s">
        <v>91</v>
      </c>
      <c r="F135">
        <f t="shared" si="14"/>
        <v>0</v>
      </c>
    </row>
    <row r="136" spans="1:6">
      <c r="A136" t="str">
        <f t="shared" si="12"/>
        <v>武汉XSCM501CC0011B0</v>
      </c>
      <c r="B136" t="str">
        <f t="shared" si="13"/>
        <v>武汉XS</v>
      </c>
      <c r="C136" t="s">
        <v>129</v>
      </c>
      <c r="D136" t="s">
        <v>92</v>
      </c>
      <c r="F136">
        <f t="shared" si="14"/>
        <v>0</v>
      </c>
    </row>
    <row r="137" spans="1:6">
      <c r="A137" t="str">
        <f t="shared" si="12"/>
        <v>武汉LCM501CC0011B0</v>
      </c>
      <c r="B137" t="str">
        <f t="shared" si="13"/>
        <v>武汉L</v>
      </c>
      <c r="C137" t="s">
        <v>129</v>
      </c>
      <c r="D137" t="s">
        <v>93</v>
      </c>
      <c r="F137">
        <f t="shared" si="14"/>
        <v>0</v>
      </c>
    </row>
    <row r="138" spans="1:6">
      <c r="A138" t="str">
        <f t="shared" si="12"/>
        <v>武汉MCM501CC0011B0</v>
      </c>
      <c r="B138" t="str">
        <f t="shared" si="13"/>
        <v>武汉M</v>
      </c>
      <c r="C138" t="s">
        <v>129</v>
      </c>
      <c r="D138" t="s">
        <v>94</v>
      </c>
      <c r="F138">
        <f t="shared" si="14"/>
        <v>0</v>
      </c>
    </row>
    <row r="139" spans="1:6">
      <c r="A139" t="str">
        <f t="shared" si="12"/>
        <v>武汉SCM501CC0011B0</v>
      </c>
      <c r="B139" t="str">
        <f t="shared" si="13"/>
        <v>武汉S</v>
      </c>
      <c r="C139" t="s">
        <v>129</v>
      </c>
      <c r="D139" t="s">
        <v>95</v>
      </c>
      <c r="F139">
        <f t="shared" si="14"/>
        <v>0</v>
      </c>
    </row>
    <row r="140" spans="1:6">
      <c r="A140" t="str">
        <f t="shared" si="12"/>
        <v>广州期货仓FCM501CC0011B0</v>
      </c>
      <c r="B140" t="str">
        <f t="shared" si="13"/>
        <v>广州期货仓F</v>
      </c>
      <c r="C140" t="s">
        <v>129</v>
      </c>
      <c r="D140" t="s">
        <v>96</v>
      </c>
      <c r="F140">
        <f t="shared" si="14"/>
        <v>0</v>
      </c>
    </row>
    <row r="141" spans="1:6">
      <c r="A141" t="str">
        <f t="shared" si="12"/>
        <v>南浦拍照样衣仓XSCM501CC0011B0</v>
      </c>
      <c r="B141" t="str">
        <f t="shared" si="13"/>
        <v>南浦拍照样衣仓XS</v>
      </c>
      <c r="C141" t="s">
        <v>129</v>
      </c>
      <c r="D141" t="s">
        <v>97</v>
      </c>
      <c r="F141">
        <f t="shared" si="14"/>
        <v>0</v>
      </c>
    </row>
    <row r="142" spans="1:6">
      <c r="A142" t="str">
        <f t="shared" si="12"/>
        <v>南浦拍照样衣仓MCM501CC0011B0</v>
      </c>
      <c r="B142" t="str">
        <f t="shared" si="13"/>
        <v>南浦拍照样衣仓M</v>
      </c>
      <c r="C142" t="s">
        <v>129</v>
      </c>
      <c r="D142" t="s">
        <v>98</v>
      </c>
      <c r="F142">
        <f t="shared" si="14"/>
        <v>0</v>
      </c>
    </row>
    <row r="143" spans="1:6">
      <c r="A143" t="str">
        <f t="shared" si="12"/>
        <v>南浦拍照样衣仓SCM501CC0011B0</v>
      </c>
      <c r="B143" t="str">
        <f t="shared" si="13"/>
        <v>南浦拍照样衣仓S</v>
      </c>
      <c r="C143" t="s">
        <v>129</v>
      </c>
      <c r="D143" t="s">
        <v>99</v>
      </c>
      <c r="F143">
        <f t="shared" si="14"/>
        <v>0</v>
      </c>
    </row>
    <row r="144" spans="1:6">
      <c r="A144" t="str">
        <f t="shared" si="12"/>
        <v>南浦正品仓FCM501CC0011B0</v>
      </c>
      <c r="B144" t="str">
        <f t="shared" si="13"/>
        <v>南浦正品仓F</v>
      </c>
      <c r="C144" t="s">
        <v>129</v>
      </c>
      <c r="D144" t="s">
        <v>100</v>
      </c>
      <c r="E144">
        <v>0</v>
      </c>
      <c r="F144">
        <f t="shared" si="14"/>
        <v>0</v>
      </c>
    </row>
    <row r="145" spans="1:6">
      <c r="A145" t="str">
        <f t="shared" si="12"/>
        <v>广州期货仓XXLCM501CC0011B0</v>
      </c>
      <c r="B145" t="str">
        <f t="shared" si="13"/>
        <v>广州期货仓XXL</v>
      </c>
      <c r="C145" t="s">
        <v>129</v>
      </c>
      <c r="D145" t="s">
        <v>101</v>
      </c>
      <c r="F145">
        <f t="shared" si="14"/>
        <v>0</v>
      </c>
    </row>
    <row r="146" spans="1:6">
      <c r="A146" t="str">
        <f t="shared" si="12"/>
        <v>广州期货仓XLCM501CC0011B0</v>
      </c>
      <c r="B146" t="str">
        <f t="shared" si="13"/>
        <v>广州期货仓XL</v>
      </c>
      <c r="C146" t="s">
        <v>129</v>
      </c>
      <c r="D146" t="s">
        <v>102</v>
      </c>
      <c r="F146">
        <f t="shared" si="14"/>
        <v>0</v>
      </c>
    </row>
    <row r="147" spans="1:6">
      <c r="A147" t="str">
        <f t="shared" si="12"/>
        <v>广州期货仓LCM501CC0011B0</v>
      </c>
      <c r="B147" t="str">
        <f t="shared" si="13"/>
        <v>广州期货仓L</v>
      </c>
      <c r="C147" t="s">
        <v>129</v>
      </c>
      <c r="D147" t="s">
        <v>103</v>
      </c>
      <c r="F147">
        <f t="shared" si="14"/>
        <v>0</v>
      </c>
    </row>
    <row r="148" spans="1:6">
      <c r="A148" t="str">
        <f t="shared" si="12"/>
        <v>南浦正品仓XXLCM501CC0011B0</v>
      </c>
      <c r="B148" t="str">
        <f t="shared" si="13"/>
        <v>南浦正品仓XXL</v>
      </c>
      <c r="C148" t="s">
        <v>129</v>
      </c>
      <c r="D148" t="s">
        <v>104</v>
      </c>
      <c r="E148">
        <v>0</v>
      </c>
      <c r="F148">
        <f t="shared" si="14"/>
        <v>0</v>
      </c>
    </row>
    <row r="149" spans="1:6">
      <c r="A149" t="str">
        <f t="shared" si="12"/>
        <v>南浦正品仓XLCM501CC0011B0</v>
      </c>
      <c r="B149" t="str">
        <f t="shared" si="13"/>
        <v>南浦正品仓XL</v>
      </c>
      <c r="C149" t="s">
        <v>129</v>
      </c>
      <c r="D149" t="s">
        <v>105</v>
      </c>
      <c r="E149">
        <v>0</v>
      </c>
      <c r="F149">
        <f t="shared" si="14"/>
        <v>0</v>
      </c>
    </row>
    <row r="150" spans="1:6">
      <c r="A150" t="str">
        <f t="shared" si="12"/>
        <v>南浦正品仓LCM501CC0011B0</v>
      </c>
      <c r="B150" t="str">
        <f t="shared" si="13"/>
        <v>南浦正品仓L</v>
      </c>
      <c r="C150" t="s">
        <v>129</v>
      </c>
      <c r="D150" t="s">
        <v>106</v>
      </c>
      <c r="E150">
        <v>2</v>
      </c>
      <c r="F150">
        <f t="shared" si="14"/>
        <v>2</v>
      </c>
    </row>
    <row r="151" spans="1:6">
      <c r="A151" t="str">
        <f t="shared" si="12"/>
        <v>南浦正品仓MCM501CC0011B0</v>
      </c>
      <c r="B151" t="str">
        <f t="shared" si="13"/>
        <v>南浦正品仓M</v>
      </c>
      <c r="C151" t="s">
        <v>129</v>
      </c>
      <c r="D151" t="s">
        <v>107</v>
      </c>
      <c r="E151">
        <v>6</v>
      </c>
      <c r="F151">
        <f t="shared" si="14"/>
        <v>6</v>
      </c>
    </row>
    <row r="152" spans="1:6">
      <c r="A152" t="str">
        <f t="shared" si="12"/>
        <v>南浦正品仓SCM501CC0011B0</v>
      </c>
      <c r="B152" t="str">
        <f t="shared" si="13"/>
        <v>南浦正品仓S</v>
      </c>
      <c r="C152" t="s">
        <v>129</v>
      </c>
      <c r="D152" t="s">
        <v>108</v>
      </c>
      <c r="E152">
        <v>6</v>
      </c>
      <c r="F152">
        <f t="shared" si="14"/>
        <v>6</v>
      </c>
    </row>
    <row r="153" spans="1:6">
      <c r="A153" t="str">
        <f t="shared" si="12"/>
        <v>南浦正品仓XSCM501CC0011B0</v>
      </c>
      <c r="B153" t="str">
        <f t="shared" si="13"/>
        <v>南浦正品仓XS</v>
      </c>
      <c r="C153" t="s">
        <v>129</v>
      </c>
      <c r="D153" t="s">
        <v>109</v>
      </c>
      <c r="E153">
        <v>17</v>
      </c>
      <c r="F153">
        <f t="shared" si="14"/>
        <v>17</v>
      </c>
    </row>
    <row r="154" spans="1:6">
      <c r="A154" t="str">
        <f t="shared" si="12"/>
        <v>大货样衣仓XXLCM501CC0011B0</v>
      </c>
      <c r="B154" t="str">
        <f t="shared" si="13"/>
        <v>大货样衣仓XXL</v>
      </c>
      <c r="C154" t="s">
        <v>129</v>
      </c>
      <c r="D154" t="s">
        <v>110</v>
      </c>
      <c r="F154">
        <f t="shared" si="14"/>
        <v>0</v>
      </c>
    </row>
    <row r="155" spans="1:6">
      <c r="A155" t="str">
        <f t="shared" si="12"/>
        <v>大货样衣仓MCM501CC0011B0</v>
      </c>
      <c r="B155" t="str">
        <f t="shared" si="13"/>
        <v>大货样衣仓M</v>
      </c>
      <c r="C155" t="s">
        <v>129</v>
      </c>
      <c r="D155" t="s">
        <v>111</v>
      </c>
      <c r="F155">
        <f t="shared" si="14"/>
        <v>0</v>
      </c>
    </row>
    <row r="156" spans="1:6">
      <c r="A156" t="str">
        <f t="shared" ref="A156:A187" si="15">B156&amp;C156</f>
        <v>大货样衣仓XLCM501CC0011B0</v>
      </c>
      <c r="B156" t="str">
        <f t="shared" ref="B156:B187" si="16">RIGHT(D156,LEN(D156)-FIND(":",D156,1))</f>
        <v>大货样衣仓XL</v>
      </c>
      <c r="C156" t="s">
        <v>129</v>
      </c>
      <c r="D156" t="s">
        <v>112</v>
      </c>
      <c r="F156">
        <f t="shared" ref="F156:F187" si="17">E156</f>
        <v>0</v>
      </c>
    </row>
    <row r="157" spans="1:6">
      <c r="A157" t="str">
        <f t="shared" si="15"/>
        <v>大货样衣仓LCM501CC0011B0</v>
      </c>
      <c r="B157" t="str">
        <f t="shared" si="16"/>
        <v>大货样衣仓L</v>
      </c>
      <c r="C157" t="s">
        <v>129</v>
      </c>
      <c r="D157" t="s">
        <v>113</v>
      </c>
      <c r="F157">
        <f t="shared" si="17"/>
        <v>0</v>
      </c>
    </row>
    <row r="158" spans="1:6">
      <c r="A158" t="str">
        <f t="shared" si="15"/>
        <v>大货样衣仓SCM501CC0011B0</v>
      </c>
      <c r="B158" t="str">
        <f t="shared" si="16"/>
        <v>大货样衣仓S</v>
      </c>
      <c r="C158" t="s">
        <v>129</v>
      </c>
      <c r="D158" t="s">
        <v>114</v>
      </c>
      <c r="E158">
        <v>1</v>
      </c>
      <c r="F158">
        <f t="shared" si="17"/>
        <v>1</v>
      </c>
    </row>
    <row r="159" spans="1:6">
      <c r="A159" t="str">
        <f t="shared" si="15"/>
        <v>大货样衣仓XSCM501CC0011B0</v>
      </c>
      <c r="B159" t="str">
        <f t="shared" si="16"/>
        <v>大货样衣仓XS</v>
      </c>
      <c r="C159" t="s">
        <v>129</v>
      </c>
      <c r="D159" t="s">
        <v>115</v>
      </c>
      <c r="F159">
        <f t="shared" si="17"/>
        <v>0</v>
      </c>
    </row>
    <row r="160" spans="1:6">
      <c r="A160" t="str">
        <f t="shared" si="15"/>
        <v>南浦拍照样衣仓FCM501CC0011B0</v>
      </c>
      <c r="B160" t="str">
        <f t="shared" si="16"/>
        <v>南浦拍照样衣仓F</v>
      </c>
      <c r="C160" t="s">
        <v>129</v>
      </c>
      <c r="D160" t="s">
        <v>116</v>
      </c>
      <c r="F160">
        <f t="shared" si="17"/>
        <v>0</v>
      </c>
    </row>
    <row r="161" spans="1:6">
      <c r="A161" t="str">
        <f t="shared" si="15"/>
        <v>南浦拍照样衣仓XXLCM501CC0011B0</v>
      </c>
      <c r="B161" t="str">
        <f t="shared" si="16"/>
        <v>南浦拍照样衣仓XXL</v>
      </c>
      <c r="C161" t="s">
        <v>129</v>
      </c>
      <c r="D161" t="s">
        <v>117</v>
      </c>
      <c r="F161">
        <f t="shared" si="17"/>
        <v>0</v>
      </c>
    </row>
    <row r="162" spans="1:6">
      <c r="A162" t="str">
        <f t="shared" si="15"/>
        <v>南浦拍照样衣仓XLCM501CC0011B0</v>
      </c>
      <c r="B162" t="str">
        <f t="shared" si="16"/>
        <v>南浦拍照样衣仓XL</v>
      </c>
      <c r="C162" t="s">
        <v>129</v>
      </c>
      <c r="D162" t="s">
        <v>118</v>
      </c>
      <c r="F162">
        <f t="shared" si="17"/>
        <v>0</v>
      </c>
    </row>
    <row r="163" spans="1:6">
      <c r="A163" t="str">
        <f t="shared" si="15"/>
        <v>香港仓XSCM501CC0011B0</v>
      </c>
      <c r="B163" t="str">
        <f t="shared" si="16"/>
        <v>香港仓XS</v>
      </c>
      <c r="C163" t="s">
        <v>129</v>
      </c>
      <c r="D163" t="s">
        <v>119</v>
      </c>
      <c r="E163">
        <v>43</v>
      </c>
      <c r="F163">
        <f t="shared" si="17"/>
        <v>43</v>
      </c>
    </row>
    <row r="164" spans="1:6">
      <c r="A164" t="str">
        <f t="shared" si="15"/>
        <v>南浦拍照样衣仓LCM501CC0011B0</v>
      </c>
      <c r="B164" t="str">
        <f t="shared" si="16"/>
        <v>南浦拍照样衣仓L</v>
      </c>
      <c r="C164" t="s">
        <v>129</v>
      </c>
      <c r="D164" t="s">
        <v>120</v>
      </c>
      <c r="F164">
        <f t="shared" si="17"/>
        <v>0</v>
      </c>
    </row>
    <row r="165" spans="1:6">
      <c r="A165" t="str">
        <f t="shared" si="15"/>
        <v>大货样衣仓FCM501CC0011B0</v>
      </c>
      <c r="B165" t="str">
        <f t="shared" si="16"/>
        <v>大货样衣仓F</v>
      </c>
      <c r="C165" t="s">
        <v>129</v>
      </c>
      <c r="D165" t="s">
        <v>121</v>
      </c>
      <c r="F165">
        <f t="shared" si="17"/>
        <v>0</v>
      </c>
    </row>
    <row r="166" spans="1:6">
      <c r="A166" t="str">
        <f t="shared" si="15"/>
        <v>香港仓LCM501CC0011B0</v>
      </c>
      <c r="B166" t="str">
        <f t="shared" si="16"/>
        <v>香港仓L</v>
      </c>
      <c r="C166" t="s">
        <v>129</v>
      </c>
      <c r="D166" t="s">
        <v>122</v>
      </c>
      <c r="E166">
        <v>6</v>
      </c>
      <c r="F166">
        <f t="shared" si="17"/>
        <v>6</v>
      </c>
    </row>
    <row r="167" spans="1:6">
      <c r="A167" t="str">
        <f t="shared" si="15"/>
        <v>香港仓MCM501CC0011B0</v>
      </c>
      <c r="B167" t="str">
        <f t="shared" si="16"/>
        <v>香港仓M</v>
      </c>
      <c r="C167" t="s">
        <v>129</v>
      </c>
      <c r="D167" t="s">
        <v>123</v>
      </c>
      <c r="E167">
        <v>13</v>
      </c>
      <c r="F167">
        <f t="shared" si="17"/>
        <v>13</v>
      </c>
    </row>
    <row r="168" spans="1:6">
      <c r="A168" t="str">
        <f t="shared" si="15"/>
        <v>香港仓FCM501CC0011B0</v>
      </c>
      <c r="B168" t="str">
        <f t="shared" si="16"/>
        <v>香港仓F</v>
      </c>
      <c r="C168" t="s">
        <v>129</v>
      </c>
      <c r="D168" t="s">
        <v>124</v>
      </c>
      <c r="F168">
        <f t="shared" si="17"/>
        <v>0</v>
      </c>
    </row>
    <row r="169" spans="1:6">
      <c r="A169" t="str">
        <f t="shared" si="15"/>
        <v>香港仓XXLCM501CC0011B0</v>
      </c>
      <c r="B169" t="str">
        <f t="shared" si="16"/>
        <v>香港仓XXL</v>
      </c>
      <c r="C169" t="s">
        <v>129</v>
      </c>
      <c r="D169" t="s">
        <v>125</v>
      </c>
      <c r="F169">
        <f t="shared" si="17"/>
        <v>0</v>
      </c>
    </row>
    <row r="170" spans="1:6">
      <c r="A170" t="str">
        <f t="shared" si="15"/>
        <v>香港仓SCM501CC0011B0</v>
      </c>
      <c r="B170" t="str">
        <f t="shared" si="16"/>
        <v>香港仓S</v>
      </c>
      <c r="C170" t="s">
        <v>129</v>
      </c>
      <c r="D170" t="s">
        <v>126</v>
      </c>
      <c r="E170">
        <v>13</v>
      </c>
      <c r="F170">
        <f t="shared" si="17"/>
        <v>13</v>
      </c>
    </row>
    <row r="171" spans="1:6">
      <c r="A171" t="str">
        <f t="shared" si="15"/>
        <v>香港仓XLCM501CC0011B0</v>
      </c>
      <c r="B171" t="str">
        <f t="shared" si="16"/>
        <v>香港仓XL</v>
      </c>
      <c r="C171" t="s">
        <v>129</v>
      </c>
      <c r="D171" t="s">
        <v>127</v>
      </c>
      <c r="E171">
        <v>1</v>
      </c>
      <c r="F171">
        <f t="shared" si="17"/>
        <v>1</v>
      </c>
    </row>
    <row r="172" spans="1:6">
      <c r="A172" t="str">
        <f t="shared" si="15"/>
        <v>广州期货仓MCW501KW0088W0</v>
      </c>
      <c r="B172" t="str">
        <f t="shared" si="16"/>
        <v>广州期货仓M</v>
      </c>
      <c r="C172" t="s">
        <v>130</v>
      </c>
      <c r="D172" t="s">
        <v>86</v>
      </c>
      <c r="F172">
        <f t="shared" si="17"/>
        <v>0</v>
      </c>
    </row>
    <row r="173" spans="1:6">
      <c r="A173" t="str">
        <f t="shared" si="15"/>
        <v>广州期货仓XSCW501KW0088W0</v>
      </c>
      <c r="B173" t="str">
        <f t="shared" si="16"/>
        <v>广州期货仓XS</v>
      </c>
      <c r="C173" t="s">
        <v>130</v>
      </c>
      <c r="D173" t="s">
        <v>87</v>
      </c>
      <c r="F173">
        <f t="shared" si="17"/>
        <v>0</v>
      </c>
    </row>
    <row r="174" spans="1:6">
      <c r="A174" t="str">
        <f t="shared" si="15"/>
        <v>广州期货仓SCW501KW0088W0</v>
      </c>
      <c r="B174" t="str">
        <f t="shared" si="16"/>
        <v>广州期货仓S</v>
      </c>
      <c r="C174" t="s">
        <v>130</v>
      </c>
      <c r="D174" t="s">
        <v>88</v>
      </c>
      <c r="F174">
        <f t="shared" si="17"/>
        <v>0</v>
      </c>
    </row>
    <row r="175" spans="1:6">
      <c r="A175" t="str">
        <f t="shared" si="15"/>
        <v>武汉XLCW501KW0088W0</v>
      </c>
      <c r="B175" t="str">
        <f t="shared" si="16"/>
        <v>武汉XL</v>
      </c>
      <c r="C175" t="s">
        <v>130</v>
      </c>
      <c r="D175" t="s">
        <v>89</v>
      </c>
      <c r="F175">
        <f t="shared" si="17"/>
        <v>0</v>
      </c>
    </row>
    <row r="176" spans="1:6">
      <c r="A176" t="str">
        <f t="shared" si="15"/>
        <v>武汉FCW501KW0088W0</v>
      </c>
      <c r="B176" t="str">
        <f t="shared" si="16"/>
        <v>武汉F</v>
      </c>
      <c r="C176" t="s">
        <v>130</v>
      </c>
      <c r="D176" t="s">
        <v>90</v>
      </c>
      <c r="F176">
        <f t="shared" si="17"/>
        <v>0</v>
      </c>
    </row>
    <row r="177" spans="1:6">
      <c r="A177" t="str">
        <f t="shared" si="15"/>
        <v>武汉XXLCW501KW0088W0</v>
      </c>
      <c r="B177" t="str">
        <f t="shared" si="16"/>
        <v>武汉XXL</v>
      </c>
      <c r="C177" t="s">
        <v>130</v>
      </c>
      <c r="D177" t="s">
        <v>91</v>
      </c>
      <c r="F177">
        <f t="shared" si="17"/>
        <v>0</v>
      </c>
    </row>
    <row r="178" spans="1:6">
      <c r="A178" t="str">
        <f t="shared" si="15"/>
        <v>武汉XSCW501KW0088W0</v>
      </c>
      <c r="B178" t="str">
        <f t="shared" si="16"/>
        <v>武汉XS</v>
      </c>
      <c r="C178" t="s">
        <v>130</v>
      </c>
      <c r="D178" t="s">
        <v>92</v>
      </c>
      <c r="F178">
        <f t="shared" si="17"/>
        <v>0</v>
      </c>
    </row>
    <row r="179" spans="1:6">
      <c r="A179" t="str">
        <f t="shared" si="15"/>
        <v>武汉LCW501KW0088W0</v>
      </c>
      <c r="B179" t="str">
        <f t="shared" si="16"/>
        <v>武汉L</v>
      </c>
      <c r="C179" t="s">
        <v>130</v>
      </c>
      <c r="D179" t="s">
        <v>93</v>
      </c>
      <c r="F179">
        <f t="shared" si="17"/>
        <v>0</v>
      </c>
    </row>
    <row r="180" spans="1:6">
      <c r="A180" t="str">
        <f t="shared" si="15"/>
        <v>武汉MCW501KW0088W0</v>
      </c>
      <c r="B180" t="str">
        <f t="shared" si="16"/>
        <v>武汉M</v>
      </c>
      <c r="C180" t="s">
        <v>130</v>
      </c>
      <c r="D180" t="s">
        <v>94</v>
      </c>
      <c r="F180">
        <f t="shared" si="17"/>
        <v>0</v>
      </c>
    </row>
    <row r="181" spans="1:6">
      <c r="A181" t="str">
        <f t="shared" si="15"/>
        <v>武汉SCW501KW0088W0</v>
      </c>
      <c r="B181" t="str">
        <f t="shared" si="16"/>
        <v>武汉S</v>
      </c>
      <c r="C181" t="s">
        <v>130</v>
      </c>
      <c r="D181" t="s">
        <v>95</v>
      </c>
      <c r="F181">
        <f t="shared" si="17"/>
        <v>0</v>
      </c>
    </row>
    <row r="182" spans="1:6">
      <c r="A182" t="str">
        <f t="shared" si="15"/>
        <v>广州期货仓FCW501KW0088W0</v>
      </c>
      <c r="B182" t="str">
        <f t="shared" si="16"/>
        <v>广州期货仓F</v>
      </c>
      <c r="C182" t="s">
        <v>130</v>
      </c>
      <c r="D182" t="s">
        <v>96</v>
      </c>
      <c r="F182">
        <f t="shared" si="17"/>
        <v>0</v>
      </c>
    </row>
    <row r="183" spans="1:6">
      <c r="A183" t="str">
        <f t="shared" si="15"/>
        <v>南浦拍照样衣仓XSCW501KW0088W0</v>
      </c>
      <c r="B183" t="str">
        <f t="shared" si="16"/>
        <v>南浦拍照样衣仓XS</v>
      </c>
      <c r="C183" t="s">
        <v>130</v>
      </c>
      <c r="D183" t="s">
        <v>97</v>
      </c>
      <c r="F183">
        <f t="shared" si="17"/>
        <v>0</v>
      </c>
    </row>
    <row r="184" spans="1:6">
      <c r="A184" t="str">
        <f t="shared" si="15"/>
        <v>南浦拍照样衣仓MCW501KW0088W0</v>
      </c>
      <c r="B184" t="str">
        <f t="shared" si="16"/>
        <v>南浦拍照样衣仓M</v>
      </c>
      <c r="C184" t="s">
        <v>130</v>
      </c>
      <c r="D184" t="s">
        <v>98</v>
      </c>
      <c r="F184">
        <f t="shared" si="17"/>
        <v>0</v>
      </c>
    </row>
    <row r="185" spans="1:6">
      <c r="A185" t="str">
        <f t="shared" si="15"/>
        <v>南浦拍照样衣仓SCW501KW0088W0</v>
      </c>
      <c r="B185" t="str">
        <f t="shared" si="16"/>
        <v>南浦拍照样衣仓S</v>
      </c>
      <c r="C185" t="s">
        <v>130</v>
      </c>
      <c r="D185" t="s">
        <v>99</v>
      </c>
      <c r="F185">
        <f t="shared" si="17"/>
        <v>0</v>
      </c>
    </row>
    <row r="186" spans="1:6">
      <c r="A186" t="str">
        <f t="shared" si="15"/>
        <v>南浦正品仓FCW501KW0088W0</v>
      </c>
      <c r="B186" t="str">
        <f t="shared" si="16"/>
        <v>南浦正品仓F</v>
      </c>
      <c r="C186" t="s">
        <v>130</v>
      </c>
      <c r="D186" t="s">
        <v>100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广州期货仓XXLCW501KW0088W0</v>
      </c>
      <c r="B187" t="str">
        <f t="shared" si="16"/>
        <v>广州期货仓XXL</v>
      </c>
      <c r="C187" t="s">
        <v>130</v>
      </c>
      <c r="D187" t="s">
        <v>101</v>
      </c>
      <c r="F187">
        <f t="shared" si="17"/>
        <v>0</v>
      </c>
    </row>
    <row r="188" spans="1:6">
      <c r="A188" t="str">
        <f t="shared" ref="A188:A219" si="18">B188&amp;C188</f>
        <v>广州期货仓XLCW501KW0088W0</v>
      </c>
      <c r="B188" t="str">
        <f t="shared" ref="B188:B219" si="19">RIGHT(D188,LEN(D188)-FIND(":",D188,1))</f>
        <v>广州期货仓XL</v>
      </c>
      <c r="C188" t="s">
        <v>130</v>
      </c>
      <c r="D188" t="s">
        <v>102</v>
      </c>
      <c r="F188">
        <f t="shared" ref="F188:F219" si="20">E188</f>
        <v>0</v>
      </c>
    </row>
    <row r="189" spans="1:6">
      <c r="A189" t="str">
        <f t="shared" si="18"/>
        <v>广州期货仓LCW501KW0088W0</v>
      </c>
      <c r="B189" t="str">
        <f t="shared" si="19"/>
        <v>广州期货仓L</v>
      </c>
      <c r="C189" t="s">
        <v>130</v>
      </c>
      <c r="D189" t="s">
        <v>103</v>
      </c>
      <c r="F189">
        <f t="shared" si="20"/>
        <v>0</v>
      </c>
    </row>
    <row r="190" spans="1:6">
      <c r="A190" t="str">
        <f t="shared" si="18"/>
        <v>南浦正品仓XXLCW501KW0088W0</v>
      </c>
      <c r="B190" t="str">
        <f t="shared" si="19"/>
        <v>南浦正品仓XXL</v>
      </c>
      <c r="C190" t="s">
        <v>130</v>
      </c>
      <c r="D190" t="s">
        <v>104</v>
      </c>
      <c r="F190">
        <f t="shared" si="20"/>
        <v>0</v>
      </c>
    </row>
    <row r="191" spans="1:6">
      <c r="A191" t="str">
        <f t="shared" si="18"/>
        <v>南浦正品仓XLCW501KW0088W0</v>
      </c>
      <c r="B191" t="str">
        <f t="shared" si="19"/>
        <v>南浦正品仓XL</v>
      </c>
      <c r="C191" t="s">
        <v>130</v>
      </c>
      <c r="D191" t="s">
        <v>105</v>
      </c>
      <c r="E191">
        <v>5</v>
      </c>
      <c r="F191">
        <f t="shared" si="20"/>
        <v>5</v>
      </c>
    </row>
    <row r="192" spans="1:6">
      <c r="A192" t="str">
        <f t="shared" si="18"/>
        <v>南浦正品仓LCW501KW0088W0</v>
      </c>
      <c r="B192" t="str">
        <f t="shared" si="19"/>
        <v>南浦正品仓L</v>
      </c>
      <c r="C192" t="s">
        <v>130</v>
      </c>
      <c r="D192" t="s">
        <v>106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南浦正品仓MCW501KW0088W0</v>
      </c>
      <c r="B193" t="str">
        <f t="shared" si="19"/>
        <v>南浦正品仓M</v>
      </c>
      <c r="C193" t="s">
        <v>130</v>
      </c>
      <c r="D193" t="s">
        <v>107</v>
      </c>
      <c r="E193">
        <v>29</v>
      </c>
      <c r="F193">
        <f t="shared" si="20"/>
        <v>29</v>
      </c>
    </row>
    <row r="194" spans="1:6">
      <c r="A194" t="str">
        <f t="shared" si="18"/>
        <v>南浦正品仓SCW501KW0088W0</v>
      </c>
      <c r="B194" t="str">
        <f t="shared" si="19"/>
        <v>南浦正品仓S</v>
      </c>
      <c r="C194" t="s">
        <v>130</v>
      </c>
      <c r="D194" t="s">
        <v>108</v>
      </c>
      <c r="E194">
        <v>28</v>
      </c>
      <c r="F194">
        <f t="shared" si="20"/>
        <v>28</v>
      </c>
    </row>
    <row r="195" spans="1:6">
      <c r="A195" t="str">
        <f t="shared" si="18"/>
        <v>南浦正品仓XSCW501KW0088W0</v>
      </c>
      <c r="B195" t="str">
        <f t="shared" si="19"/>
        <v>南浦正品仓XS</v>
      </c>
      <c r="C195" t="s">
        <v>130</v>
      </c>
      <c r="D195" t="s">
        <v>109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大货样衣仓XXLCW501KW0088W0</v>
      </c>
      <c r="B196" t="str">
        <f t="shared" si="19"/>
        <v>大货样衣仓XXL</v>
      </c>
      <c r="C196" t="s">
        <v>130</v>
      </c>
      <c r="D196" t="s">
        <v>110</v>
      </c>
      <c r="F196">
        <f t="shared" si="20"/>
        <v>0</v>
      </c>
    </row>
    <row r="197" spans="1:6">
      <c r="A197" t="str">
        <f t="shared" si="18"/>
        <v>大货样衣仓MCW501KW0088W0</v>
      </c>
      <c r="B197" t="str">
        <f t="shared" si="19"/>
        <v>大货样衣仓M</v>
      </c>
      <c r="C197" t="s">
        <v>130</v>
      </c>
      <c r="D197" t="s">
        <v>111</v>
      </c>
      <c r="F197">
        <f t="shared" si="20"/>
        <v>0</v>
      </c>
    </row>
    <row r="198" spans="1:6">
      <c r="A198" t="str">
        <f t="shared" si="18"/>
        <v>大货样衣仓XLCW501KW0088W0</v>
      </c>
      <c r="B198" t="str">
        <f t="shared" si="19"/>
        <v>大货样衣仓XL</v>
      </c>
      <c r="C198" t="s">
        <v>130</v>
      </c>
      <c r="D198" t="s">
        <v>112</v>
      </c>
      <c r="F198">
        <f t="shared" si="20"/>
        <v>0</v>
      </c>
    </row>
    <row r="199" spans="1:6">
      <c r="A199" t="str">
        <f t="shared" si="18"/>
        <v>大货样衣仓LCW501KW0088W0</v>
      </c>
      <c r="B199" t="str">
        <f t="shared" si="19"/>
        <v>大货样衣仓L</v>
      </c>
      <c r="C199" t="s">
        <v>130</v>
      </c>
      <c r="D199" t="s">
        <v>113</v>
      </c>
      <c r="F199">
        <f t="shared" si="20"/>
        <v>0</v>
      </c>
    </row>
    <row r="200" spans="1:6">
      <c r="A200" t="str">
        <f t="shared" si="18"/>
        <v>大货样衣仓SCW501KW0088W0</v>
      </c>
      <c r="B200" t="str">
        <f t="shared" si="19"/>
        <v>大货样衣仓S</v>
      </c>
      <c r="C200" t="s">
        <v>130</v>
      </c>
      <c r="D200" t="s">
        <v>114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大货样衣仓XSCW501KW0088W0</v>
      </c>
      <c r="B201" t="str">
        <f t="shared" si="19"/>
        <v>大货样衣仓XS</v>
      </c>
      <c r="C201" t="s">
        <v>130</v>
      </c>
      <c r="D201" t="s">
        <v>115</v>
      </c>
      <c r="F201">
        <f t="shared" si="20"/>
        <v>0</v>
      </c>
    </row>
    <row r="202" spans="1:6">
      <c r="A202" t="str">
        <f t="shared" si="18"/>
        <v>南浦拍照样衣仓FCW501KW0088W0</v>
      </c>
      <c r="B202" t="str">
        <f t="shared" si="19"/>
        <v>南浦拍照样衣仓F</v>
      </c>
      <c r="C202" t="s">
        <v>130</v>
      </c>
      <c r="D202" t="s">
        <v>116</v>
      </c>
      <c r="F202">
        <f t="shared" si="20"/>
        <v>0</v>
      </c>
    </row>
    <row r="203" spans="1:6">
      <c r="A203" t="str">
        <f t="shared" si="18"/>
        <v>南浦拍照样衣仓XXLCW501KW0088W0</v>
      </c>
      <c r="B203" t="str">
        <f t="shared" si="19"/>
        <v>南浦拍照样衣仓XXL</v>
      </c>
      <c r="C203" t="s">
        <v>130</v>
      </c>
      <c r="D203" t="s">
        <v>117</v>
      </c>
      <c r="F203">
        <f t="shared" si="20"/>
        <v>0</v>
      </c>
    </row>
    <row r="204" spans="1:6">
      <c r="A204" t="str">
        <f t="shared" si="18"/>
        <v>南浦拍照样衣仓XLCW501KW0088W0</v>
      </c>
      <c r="B204" t="str">
        <f t="shared" si="19"/>
        <v>南浦拍照样衣仓XL</v>
      </c>
      <c r="C204" t="s">
        <v>130</v>
      </c>
      <c r="D204" t="s">
        <v>118</v>
      </c>
      <c r="F204">
        <f t="shared" si="20"/>
        <v>0</v>
      </c>
    </row>
    <row r="205" spans="1:6">
      <c r="A205" t="str">
        <f t="shared" si="18"/>
        <v>香港仓XSCW501KW0088W0</v>
      </c>
      <c r="B205" t="str">
        <f t="shared" si="19"/>
        <v>香港仓XS</v>
      </c>
      <c r="C205" t="s">
        <v>130</v>
      </c>
      <c r="D205" t="s">
        <v>119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南浦拍照样衣仓LCW501KW0088W0</v>
      </c>
      <c r="B206" t="str">
        <f t="shared" si="19"/>
        <v>南浦拍照样衣仓L</v>
      </c>
      <c r="C206" t="s">
        <v>130</v>
      </c>
      <c r="D206" t="s">
        <v>120</v>
      </c>
      <c r="F206">
        <f t="shared" si="20"/>
        <v>0</v>
      </c>
    </row>
    <row r="207" spans="1:6">
      <c r="A207" t="str">
        <f t="shared" si="18"/>
        <v>大货样衣仓FCW501KW0088W0</v>
      </c>
      <c r="B207" t="str">
        <f t="shared" si="19"/>
        <v>大货样衣仓F</v>
      </c>
      <c r="C207" t="s">
        <v>130</v>
      </c>
      <c r="D207" t="s">
        <v>121</v>
      </c>
      <c r="F207">
        <f t="shared" si="20"/>
        <v>0</v>
      </c>
    </row>
    <row r="208" spans="1:6">
      <c r="A208" t="str">
        <f t="shared" si="18"/>
        <v>香港仓LCW501KW0088W0</v>
      </c>
      <c r="B208" t="str">
        <f t="shared" si="19"/>
        <v>香港仓L</v>
      </c>
      <c r="C208" t="s">
        <v>130</v>
      </c>
      <c r="D208" t="s">
        <v>122</v>
      </c>
      <c r="E208">
        <v>11</v>
      </c>
      <c r="F208">
        <f t="shared" si="20"/>
        <v>11</v>
      </c>
    </row>
    <row r="209" spans="1:6">
      <c r="A209" t="str">
        <f t="shared" si="18"/>
        <v>香港仓MCW501KW0088W0</v>
      </c>
      <c r="B209" t="str">
        <f t="shared" si="19"/>
        <v>香港仓M</v>
      </c>
      <c r="C209" t="s">
        <v>130</v>
      </c>
      <c r="D209" t="s">
        <v>123</v>
      </c>
      <c r="E209">
        <v>31</v>
      </c>
      <c r="F209">
        <f t="shared" si="20"/>
        <v>31</v>
      </c>
    </row>
    <row r="210" spans="1:6">
      <c r="A210" t="str">
        <f t="shared" si="18"/>
        <v>香港仓FCW501KW0088W0</v>
      </c>
      <c r="B210" t="str">
        <f t="shared" si="19"/>
        <v>香港仓F</v>
      </c>
      <c r="C210" t="s">
        <v>130</v>
      </c>
      <c r="D210" t="s">
        <v>124</v>
      </c>
      <c r="F210">
        <f t="shared" si="20"/>
        <v>0</v>
      </c>
    </row>
    <row r="211" spans="1:6">
      <c r="A211" t="str">
        <f t="shared" si="18"/>
        <v>香港仓XXLCW501KW0088W0</v>
      </c>
      <c r="B211" t="str">
        <f t="shared" si="19"/>
        <v>香港仓XXL</v>
      </c>
      <c r="C211" t="s">
        <v>130</v>
      </c>
      <c r="D211" t="s">
        <v>125</v>
      </c>
      <c r="F211">
        <f t="shared" si="20"/>
        <v>0</v>
      </c>
    </row>
    <row r="212" spans="1:6">
      <c r="A212" t="str">
        <f t="shared" si="18"/>
        <v>香港仓SCW501KW0088W0</v>
      </c>
      <c r="B212" t="str">
        <f t="shared" si="19"/>
        <v>香港仓S</v>
      </c>
      <c r="C212" t="s">
        <v>130</v>
      </c>
      <c r="D212" t="s">
        <v>126</v>
      </c>
      <c r="E212">
        <v>32</v>
      </c>
      <c r="F212">
        <f t="shared" si="20"/>
        <v>32</v>
      </c>
    </row>
    <row r="213" spans="1:6">
      <c r="A213" t="str">
        <f t="shared" si="18"/>
        <v>香港仓XLCW501KW0088W0</v>
      </c>
      <c r="B213" t="str">
        <f t="shared" si="19"/>
        <v>香港仓XL</v>
      </c>
      <c r="C213" t="s">
        <v>130</v>
      </c>
      <c r="D213" t="s">
        <v>127</v>
      </c>
      <c r="E213">
        <v>6</v>
      </c>
      <c r="F213">
        <f t="shared" si="20"/>
        <v>6</v>
      </c>
    </row>
    <row r="214" spans="1:6">
      <c r="A214" t="str">
        <f t="shared" si="18"/>
        <v>广州期货仓MCCM22-U1A990-BLACK</v>
      </c>
      <c r="B214" t="str">
        <f t="shared" si="19"/>
        <v>广州期货仓M</v>
      </c>
      <c r="C214" t="s">
        <v>34</v>
      </c>
      <c r="D214" t="s">
        <v>86</v>
      </c>
      <c r="F214">
        <f t="shared" si="20"/>
        <v>0</v>
      </c>
    </row>
    <row r="215" spans="1:6">
      <c r="A215" t="str">
        <f t="shared" si="18"/>
        <v>广州期货仓XSCCM22-U1A990-BLACK</v>
      </c>
      <c r="B215" t="str">
        <f t="shared" si="19"/>
        <v>广州期货仓XS</v>
      </c>
      <c r="C215" t="s">
        <v>34</v>
      </c>
      <c r="D215" t="s">
        <v>87</v>
      </c>
      <c r="F215">
        <f t="shared" si="20"/>
        <v>0</v>
      </c>
    </row>
    <row r="216" spans="1:6">
      <c r="A216" t="str">
        <f t="shared" si="18"/>
        <v>广州期货仓SCCM22-U1A990-BLACK</v>
      </c>
      <c r="B216" t="str">
        <f t="shared" si="19"/>
        <v>广州期货仓S</v>
      </c>
      <c r="C216" t="s">
        <v>34</v>
      </c>
      <c r="D216" t="s">
        <v>88</v>
      </c>
      <c r="F216">
        <f t="shared" si="20"/>
        <v>0</v>
      </c>
    </row>
    <row r="217" spans="1:6">
      <c r="A217" t="str">
        <f t="shared" si="18"/>
        <v>武汉XLCCM22-U1A990-BLACK</v>
      </c>
      <c r="B217" t="str">
        <f t="shared" si="19"/>
        <v>武汉XL</v>
      </c>
      <c r="C217" t="s">
        <v>34</v>
      </c>
      <c r="D217" t="s">
        <v>89</v>
      </c>
      <c r="F217">
        <f t="shared" si="20"/>
        <v>0</v>
      </c>
    </row>
    <row r="218" spans="1:6">
      <c r="A218" t="str">
        <f t="shared" si="18"/>
        <v>武汉FCCM22-U1A990-BLACK</v>
      </c>
      <c r="B218" t="str">
        <f t="shared" si="19"/>
        <v>武汉F</v>
      </c>
      <c r="C218" t="s">
        <v>34</v>
      </c>
      <c r="D218" t="s">
        <v>90</v>
      </c>
      <c r="F218">
        <f t="shared" si="20"/>
        <v>0</v>
      </c>
    </row>
    <row r="219" spans="1:6">
      <c r="A219" t="str">
        <f t="shared" si="18"/>
        <v>武汉XXLCCM22-U1A990-BLACK</v>
      </c>
      <c r="B219" t="str">
        <f t="shared" si="19"/>
        <v>武汉XXL</v>
      </c>
      <c r="C219" t="s">
        <v>34</v>
      </c>
      <c r="D219" t="s">
        <v>91</v>
      </c>
      <c r="F219">
        <f t="shared" si="20"/>
        <v>0</v>
      </c>
    </row>
    <row r="220" spans="1:6">
      <c r="A220" t="str">
        <f t="shared" ref="A220:A237" si="21">B220&amp;C220</f>
        <v>武汉XSCCM22-U1A990-BLACK</v>
      </c>
      <c r="B220" t="str">
        <f t="shared" ref="B220:B237" si="22">RIGHT(D220,LEN(D220)-FIND(":",D220,1))</f>
        <v>武汉XS</v>
      </c>
      <c r="C220" t="s">
        <v>34</v>
      </c>
      <c r="D220" t="s">
        <v>92</v>
      </c>
      <c r="F220">
        <f t="shared" ref="F220:F237" si="23">E220</f>
        <v>0</v>
      </c>
    </row>
    <row r="221" spans="1:6">
      <c r="A221" t="str">
        <f t="shared" si="21"/>
        <v>武汉LCCM22-U1A990-BLACK</v>
      </c>
      <c r="B221" t="str">
        <f t="shared" si="22"/>
        <v>武汉L</v>
      </c>
      <c r="C221" t="s">
        <v>34</v>
      </c>
      <c r="D221" t="s">
        <v>93</v>
      </c>
      <c r="F221">
        <f t="shared" si="23"/>
        <v>0</v>
      </c>
    </row>
    <row r="222" spans="1:6">
      <c r="A222" t="str">
        <f t="shared" si="21"/>
        <v>武汉MCCM22-U1A990-BLACK</v>
      </c>
      <c r="B222" t="str">
        <f t="shared" si="22"/>
        <v>武汉M</v>
      </c>
      <c r="C222" t="s">
        <v>34</v>
      </c>
      <c r="D222" t="s">
        <v>94</v>
      </c>
      <c r="F222">
        <f t="shared" si="23"/>
        <v>0</v>
      </c>
    </row>
    <row r="223" spans="1:6">
      <c r="A223" t="str">
        <f t="shared" si="21"/>
        <v>武汉SCCM22-U1A990-BLACK</v>
      </c>
      <c r="B223" t="str">
        <f t="shared" si="22"/>
        <v>武汉S</v>
      </c>
      <c r="C223" t="s">
        <v>34</v>
      </c>
      <c r="D223" t="s">
        <v>95</v>
      </c>
      <c r="F223">
        <f t="shared" si="23"/>
        <v>0</v>
      </c>
    </row>
    <row r="224" spans="1:6">
      <c r="A224" t="str">
        <f t="shared" si="21"/>
        <v>广州期货仓FCCM22-U1A990-BLACK</v>
      </c>
      <c r="B224" t="str">
        <f t="shared" si="22"/>
        <v>广州期货仓F</v>
      </c>
      <c r="C224" t="s">
        <v>34</v>
      </c>
      <c r="D224" t="s">
        <v>96</v>
      </c>
      <c r="F224">
        <f t="shared" si="23"/>
        <v>0</v>
      </c>
    </row>
    <row r="225" spans="1:6">
      <c r="A225" t="str">
        <f t="shared" si="21"/>
        <v>南浦拍照样衣仓XSCCM22-U1A990-BLACK</v>
      </c>
      <c r="B225" t="str">
        <f t="shared" si="22"/>
        <v>南浦拍照样衣仓XS</v>
      </c>
      <c r="C225" t="s">
        <v>34</v>
      </c>
      <c r="D225" t="s">
        <v>97</v>
      </c>
      <c r="F225">
        <f t="shared" si="23"/>
        <v>0</v>
      </c>
    </row>
    <row r="226" spans="1:6">
      <c r="A226" t="str">
        <f t="shared" si="21"/>
        <v>南浦拍照样衣仓MCCM22-U1A990-BLACK</v>
      </c>
      <c r="B226" t="str">
        <f t="shared" si="22"/>
        <v>南浦拍照样衣仓M</v>
      </c>
      <c r="C226" t="s">
        <v>34</v>
      </c>
      <c r="D226" t="s">
        <v>98</v>
      </c>
      <c r="F226">
        <f t="shared" si="23"/>
        <v>0</v>
      </c>
    </row>
    <row r="227" spans="1:6">
      <c r="A227" t="str">
        <f t="shared" si="21"/>
        <v>南浦拍照样衣仓SCCM22-U1A990-BLACK</v>
      </c>
      <c r="B227" t="str">
        <f t="shared" si="22"/>
        <v>南浦拍照样衣仓S</v>
      </c>
      <c r="C227" t="s">
        <v>34</v>
      </c>
      <c r="D227" t="s">
        <v>99</v>
      </c>
      <c r="F227">
        <f t="shared" si="23"/>
        <v>0</v>
      </c>
    </row>
    <row r="228" spans="1:6">
      <c r="A228" t="str">
        <f t="shared" si="21"/>
        <v>南浦正品仓FCCM22-U1A990-BLACK</v>
      </c>
      <c r="B228" t="str">
        <f t="shared" si="22"/>
        <v>南浦正品仓F</v>
      </c>
      <c r="C228" t="s">
        <v>34</v>
      </c>
      <c r="D228" t="s">
        <v>100</v>
      </c>
      <c r="E228">
        <v>0</v>
      </c>
      <c r="F228">
        <f t="shared" si="23"/>
        <v>0</v>
      </c>
    </row>
    <row r="229" spans="1:6">
      <c r="A229" t="str">
        <f t="shared" si="21"/>
        <v>广州期货仓XXLCCM22-U1A990-BLACK</v>
      </c>
      <c r="B229" t="str">
        <f t="shared" si="22"/>
        <v>广州期货仓XXL</v>
      </c>
      <c r="C229" t="s">
        <v>34</v>
      </c>
      <c r="D229" t="s">
        <v>101</v>
      </c>
      <c r="F229">
        <f t="shared" si="23"/>
        <v>0</v>
      </c>
    </row>
    <row r="230" spans="1:6">
      <c r="A230" t="str">
        <f t="shared" si="21"/>
        <v>广州期货仓XLCCM22-U1A990-BLACK</v>
      </c>
      <c r="B230" t="str">
        <f t="shared" si="22"/>
        <v>广州期货仓XL</v>
      </c>
      <c r="C230" t="s">
        <v>34</v>
      </c>
      <c r="D230" t="s">
        <v>102</v>
      </c>
      <c r="F230">
        <f t="shared" si="23"/>
        <v>0</v>
      </c>
    </row>
    <row r="231" spans="1:6">
      <c r="A231" t="str">
        <f t="shared" si="21"/>
        <v>广州期货仓LCCM22-U1A990-BLACK</v>
      </c>
      <c r="B231" t="str">
        <f t="shared" si="22"/>
        <v>广州期货仓L</v>
      </c>
      <c r="C231" t="s">
        <v>34</v>
      </c>
      <c r="D231" t="s">
        <v>103</v>
      </c>
      <c r="F231">
        <f t="shared" si="23"/>
        <v>0</v>
      </c>
    </row>
    <row r="232" spans="1:6">
      <c r="A232" t="str">
        <f t="shared" si="21"/>
        <v>南浦正品仓XXLCCM22-U1A990-BLACK</v>
      </c>
      <c r="B232" t="str">
        <f t="shared" si="22"/>
        <v>南浦正品仓XXL</v>
      </c>
      <c r="C232" t="s">
        <v>34</v>
      </c>
      <c r="D232" t="s">
        <v>104</v>
      </c>
      <c r="F232">
        <f t="shared" si="23"/>
        <v>0</v>
      </c>
    </row>
    <row r="233" spans="1:6">
      <c r="A233" t="str">
        <f t="shared" si="21"/>
        <v>南浦正品仓XLCCM22-U1A990-BLACK</v>
      </c>
      <c r="B233" t="str">
        <f t="shared" si="22"/>
        <v>南浦正品仓XL</v>
      </c>
      <c r="C233" t="s">
        <v>34</v>
      </c>
      <c r="D233" t="s">
        <v>105</v>
      </c>
      <c r="E233">
        <v>2</v>
      </c>
      <c r="F233">
        <f t="shared" si="23"/>
        <v>2</v>
      </c>
    </row>
    <row r="234" spans="1:6">
      <c r="A234" t="str">
        <f t="shared" si="21"/>
        <v>南浦正品仓LCCM22-U1A990-BLACK</v>
      </c>
      <c r="B234" t="str">
        <f t="shared" si="22"/>
        <v>南浦正品仓L</v>
      </c>
      <c r="C234" t="s">
        <v>34</v>
      </c>
      <c r="D234" t="s">
        <v>106</v>
      </c>
      <c r="E234">
        <v>5</v>
      </c>
      <c r="F234">
        <f t="shared" si="23"/>
        <v>5</v>
      </c>
    </row>
    <row r="235" spans="1:6">
      <c r="A235" t="str">
        <f t="shared" si="21"/>
        <v>南浦正品仓MCCM22-U1A990-BLACK</v>
      </c>
      <c r="B235" t="str">
        <f t="shared" si="22"/>
        <v>南浦正品仓M</v>
      </c>
      <c r="C235" t="s">
        <v>34</v>
      </c>
      <c r="D235" t="s">
        <v>107</v>
      </c>
      <c r="E235">
        <v>11</v>
      </c>
      <c r="F235">
        <f t="shared" si="23"/>
        <v>11</v>
      </c>
    </row>
    <row r="236" spans="1:6">
      <c r="A236" t="str">
        <f t="shared" si="21"/>
        <v>南浦正品仓SCCM22-U1A990-BLACK</v>
      </c>
      <c r="B236" t="str">
        <f t="shared" si="22"/>
        <v>南浦正品仓S</v>
      </c>
      <c r="C236" t="s">
        <v>34</v>
      </c>
      <c r="D236" t="s">
        <v>108</v>
      </c>
      <c r="E236">
        <v>6</v>
      </c>
      <c r="F236">
        <f t="shared" si="23"/>
        <v>6</v>
      </c>
    </row>
    <row r="237" spans="1:6">
      <c r="A237" t="str">
        <f t="shared" si="21"/>
        <v>南浦正品仓XSCCM22-U1A990-BLACK</v>
      </c>
      <c r="B237" t="str">
        <f t="shared" si="22"/>
        <v>南浦正品仓XS</v>
      </c>
      <c r="C237" t="s">
        <v>34</v>
      </c>
      <c r="D237" t="s">
        <v>109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大货样衣仓XXLCCM22-U1A990-BLACK</v>
      </c>
      <c r="B238" t="str">
        <f t="shared" ref="B238:B263" si="25">RIGHT(D238,LEN(D238)-FIND(":",D238,1))</f>
        <v>大货样衣仓XXL</v>
      </c>
      <c r="C238" t="s">
        <v>34</v>
      </c>
      <c r="D238" t="s">
        <v>110</v>
      </c>
      <c r="F238">
        <f t="shared" ref="F238:F263" si="26">E238</f>
        <v>0</v>
      </c>
    </row>
    <row r="239" spans="1:6">
      <c r="A239" t="str">
        <f t="shared" si="24"/>
        <v>大货样衣仓MCCM22-U1A990-BLACK</v>
      </c>
      <c r="B239" t="str">
        <f t="shared" si="25"/>
        <v>大货样衣仓M</v>
      </c>
      <c r="C239" t="s">
        <v>34</v>
      </c>
      <c r="D239" t="s">
        <v>111</v>
      </c>
      <c r="F239">
        <f t="shared" si="26"/>
        <v>0</v>
      </c>
    </row>
    <row r="240" spans="1:6">
      <c r="A240" t="str">
        <f t="shared" si="24"/>
        <v>大货样衣仓XLCCM22-U1A990-BLACK</v>
      </c>
      <c r="B240" t="str">
        <f t="shared" si="25"/>
        <v>大货样衣仓XL</v>
      </c>
      <c r="C240" t="s">
        <v>34</v>
      </c>
      <c r="D240" t="s">
        <v>112</v>
      </c>
      <c r="F240">
        <f t="shared" si="26"/>
        <v>0</v>
      </c>
    </row>
    <row r="241" spans="1:6">
      <c r="A241" t="str">
        <f t="shared" si="24"/>
        <v>大货样衣仓LCCM22-U1A990-BLACK</v>
      </c>
      <c r="B241" t="str">
        <f t="shared" si="25"/>
        <v>大货样衣仓L</v>
      </c>
      <c r="C241" t="s">
        <v>34</v>
      </c>
      <c r="D241" t="s">
        <v>113</v>
      </c>
      <c r="F241">
        <f t="shared" si="26"/>
        <v>0</v>
      </c>
    </row>
    <row r="242" spans="1:6">
      <c r="A242" t="str">
        <f t="shared" si="24"/>
        <v>大货样衣仓SCCM22-U1A990-BLACK</v>
      </c>
      <c r="B242" t="str">
        <f t="shared" si="25"/>
        <v>大货样衣仓S</v>
      </c>
      <c r="C242" t="s">
        <v>34</v>
      </c>
      <c r="D242" t="s">
        <v>114</v>
      </c>
      <c r="E242">
        <v>1</v>
      </c>
      <c r="F242">
        <f t="shared" si="26"/>
        <v>1</v>
      </c>
    </row>
    <row r="243" spans="1:6">
      <c r="A243" t="str">
        <f t="shared" si="24"/>
        <v>大货样衣仓XSCCM22-U1A990-BLACK</v>
      </c>
      <c r="B243" t="str">
        <f t="shared" si="25"/>
        <v>大货样衣仓XS</v>
      </c>
      <c r="C243" t="s">
        <v>34</v>
      </c>
      <c r="D243" t="s">
        <v>115</v>
      </c>
      <c r="F243">
        <f t="shared" si="26"/>
        <v>0</v>
      </c>
    </row>
    <row r="244" spans="1:6">
      <c r="A244" t="str">
        <f t="shared" si="24"/>
        <v>南浦拍照样衣仓FCCM22-U1A990-BLACK</v>
      </c>
      <c r="B244" t="str">
        <f t="shared" si="25"/>
        <v>南浦拍照样衣仓F</v>
      </c>
      <c r="C244" t="s">
        <v>34</v>
      </c>
      <c r="D244" t="s">
        <v>116</v>
      </c>
      <c r="F244">
        <f t="shared" si="26"/>
        <v>0</v>
      </c>
    </row>
    <row r="245" spans="1:6">
      <c r="A245" t="str">
        <f t="shared" si="24"/>
        <v>南浦拍照样衣仓XXLCCM22-U1A990-BLACK</v>
      </c>
      <c r="B245" t="str">
        <f t="shared" si="25"/>
        <v>南浦拍照样衣仓XXL</v>
      </c>
      <c r="C245" t="s">
        <v>34</v>
      </c>
      <c r="D245" t="s">
        <v>117</v>
      </c>
      <c r="F245">
        <f t="shared" si="26"/>
        <v>0</v>
      </c>
    </row>
    <row r="246" spans="1:6">
      <c r="A246" t="str">
        <f t="shared" si="24"/>
        <v>南浦拍照样衣仓XLCCM22-U1A990-BLACK</v>
      </c>
      <c r="B246" t="str">
        <f t="shared" si="25"/>
        <v>南浦拍照样衣仓XL</v>
      </c>
      <c r="C246" t="s">
        <v>34</v>
      </c>
      <c r="D246" t="s">
        <v>118</v>
      </c>
      <c r="F246">
        <f t="shared" si="26"/>
        <v>0</v>
      </c>
    </row>
    <row r="247" spans="1:6">
      <c r="A247" t="str">
        <f t="shared" si="24"/>
        <v>香港仓XSCCM22-U1A990-BLACK</v>
      </c>
      <c r="B247" t="str">
        <f t="shared" si="25"/>
        <v>香港仓XS</v>
      </c>
      <c r="C247" t="s">
        <v>34</v>
      </c>
      <c r="D247" t="s">
        <v>119</v>
      </c>
      <c r="E247">
        <v>0</v>
      </c>
      <c r="F247">
        <f t="shared" si="26"/>
        <v>0</v>
      </c>
    </row>
    <row r="248" spans="1:6">
      <c r="A248" t="str">
        <f t="shared" si="24"/>
        <v>南浦拍照样衣仓LCCM22-U1A990-BLACK</v>
      </c>
      <c r="B248" t="str">
        <f t="shared" si="25"/>
        <v>南浦拍照样衣仓L</v>
      </c>
      <c r="C248" t="s">
        <v>34</v>
      </c>
      <c r="D248" t="s">
        <v>120</v>
      </c>
      <c r="F248">
        <f t="shared" si="26"/>
        <v>0</v>
      </c>
    </row>
    <row r="249" spans="1:6">
      <c r="A249" t="str">
        <f t="shared" si="24"/>
        <v>大货样衣仓FCCM22-U1A990-BLACK</v>
      </c>
      <c r="B249" t="str">
        <f t="shared" si="25"/>
        <v>大货样衣仓F</v>
      </c>
      <c r="C249" t="s">
        <v>34</v>
      </c>
      <c r="D249" t="s">
        <v>121</v>
      </c>
      <c r="F249">
        <f t="shared" si="26"/>
        <v>0</v>
      </c>
    </row>
    <row r="250" spans="1:6">
      <c r="A250" t="str">
        <f t="shared" si="24"/>
        <v>香港仓LCCM22-U1A990-BLACK</v>
      </c>
      <c r="B250" t="str">
        <f t="shared" si="25"/>
        <v>香港仓L</v>
      </c>
      <c r="C250" t="s">
        <v>34</v>
      </c>
      <c r="D250" t="s">
        <v>122</v>
      </c>
      <c r="E250">
        <v>20</v>
      </c>
      <c r="F250">
        <f t="shared" si="26"/>
        <v>20</v>
      </c>
    </row>
    <row r="251" spans="1:6">
      <c r="A251" t="str">
        <f t="shared" si="24"/>
        <v>香港仓MCCM22-U1A990-BLACK</v>
      </c>
      <c r="B251" t="str">
        <f t="shared" si="25"/>
        <v>香港仓M</v>
      </c>
      <c r="C251" t="s">
        <v>34</v>
      </c>
      <c r="D251" t="s">
        <v>123</v>
      </c>
      <c r="E251">
        <v>30</v>
      </c>
      <c r="F251">
        <f t="shared" si="26"/>
        <v>30</v>
      </c>
    </row>
    <row r="252" spans="1:6">
      <c r="A252" t="str">
        <f t="shared" si="24"/>
        <v>香港仓FCCM22-U1A990-BLACK</v>
      </c>
      <c r="B252" t="str">
        <f t="shared" si="25"/>
        <v>香港仓F</v>
      </c>
      <c r="C252" t="s">
        <v>34</v>
      </c>
      <c r="D252" t="s">
        <v>124</v>
      </c>
      <c r="F252">
        <f t="shared" si="26"/>
        <v>0</v>
      </c>
    </row>
    <row r="253" spans="1:6">
      <c r="A253" t="str">
        <f t="shared" si="24"/>
        <v>香港仓XXLCCM22-U1A990-BLACK</v>
      </c>
      <c r="B253" t="str">
        <f t="shared" si="25"/>
        <v>香港仓XXL</v>
      </c>
      <c r="C253" t="s">
        <v>34</v>
      </c>
      <c r="D253" t="s">
        <v>125</v>
      </c>
      <c r="F253">
        <f t="shared" si="26"/>
        <v>0</v>
      </c>
    </row>
    <row r="254" spans="1:6">
      <c r="A254" t="str">
        <f t="shared" si="24"/>
        <v>香港仓SCCM22-U1A990-BLACK</v>
      </c>
      <c r="B254" t="str">
        <f t="shared" si="25"/>
        <v>香港仓S</v>
      </c>
      <c r="C254" t="s">
        <v>34</v>
      </c>
      <c r="D254" t="s">
        <v>126</v>
      </c>
      <c r="E254">
        <v>19</v>
      </c>
      <c r="F254">
        <f t="shared" si="26"/>
        <v>19</v>
      </c>
    </row>
    <row r="255" spans="1:6">
      <c r="A255" t="str">
        <f t="shared" si="24"/>
        <v>香港仓XLCCM22-U1A990-BLACK</v>
      </c>
      <c r="B255" t="str">
        <f t="shared" si="25"/>
        <v>香港仓XL</v>
      </c>
      <c r="C255" t="s">
        <v>34</v>
      </c>
      <c r="D255" t="s">
        <v>127</v>
      </c>
      <c r="E255">
        <v>8</v>
      </c>
      <c r="F255">
        <f t="shared" si="26"/>
        <v>8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131</v>
      </c>
      <c r="B1" s="4" t="s">
        <v>132</v>
      </c>
      <c r="C1" s="4" t="s">
        <v>133</v>
      </c>
      <c r="D1" s="4" t="s">
        <v>134</v>
      </c>
      <c r="E1" s="4" t="s">
        <v>135</v>
      </c>
      <c r="F1" s="4" t="s">
        <v>59</v>
      </c>
      <c r="G1" s="4" t="s">
        <v>32</v>
      </c>
      <c r="H1" s="4" t="s">
        <v>136</v>
      </c>
      <c r="I1" s="4" t="s">
        <v>137</v>
      </c>
      <c r="J1" s="4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142</v>
      </c>
      <c r="P1" s="5" t="s">
        <v>143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144</v>
      </c>
      <c r="V1" s="4" t="s">
        <v>145</v>
      </c>
      <c r="W1" s="9" t="s">
        <v>146</v>
      </c>
      <c r="X1" s="4" t="s">
        <v>60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147</v>
      </c>
      <c r="AG1" s="4" t="s">
        <v>60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148</v>
      </c>
      <c r="AP1" s="4" t="s">
        <v>60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149</v>
      </c>
      <c r="BQ1" s="4" t="s">
        <v>60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131</v>
      </c>
      <c r="B2" s="11" t="s">
        <v>132</v>
      </c>
      <c r="C2" s="11" t="s">
        <v>133</v>
      </c>
      <c r="D2" s="11" t="s">
        <v>134</v>
      </c>
      <c r="E2" s="11" t="s">
        <v>135</v>
      </c>
      <c r="F2" s="11" t="s">
        <v>59</v>
      </c>
      <c r="G2" s="11" t="s">
        <v>32</v>
      </c>
      <c r="H2" s="11" t="s">
        <v>136</v>
      </c>
      <c r="I2" s="11" t="s">
        <v>137</v>
      </c>
      <c r="J2" s="11" t="s">
        <v>137</v>
      </c>
      <c r="K2" s="11" t="s">
        <v>138</v>
      </c>
      <c r="L2" s="11" t="s">
        <v>139</v>
      </c>
      <c r="M2" s="11" t="s">
        <v>140</v>
      </c>
      <c r="N2" s="11" t="s">
        <v>141</v>
      </c>
      <c r="O2" s="11" t="s">
        <v>142</v>
      </c>
      <c r="P2" s="16" t="s">
        <v>143</v>
      </c>
      <c r="Q2" s="16" t="s">
        <v>37</v>
      </c>
      <c r="R2" s="16" t="s">
        <v>36</v>
      </c>
      <c r="S2" s="16" t="s">
        <v>35</v>
      </c>
      <c r="T2" s="16" t="s">
        <v>38</v>
      </c>
      <c r="U2" s="16" t="s">
        <v>144</v>
      </c>
      <c r="V2" s="16" t="s">
        <v>145</v>
      </c>
      <c r="W2" s="16" t="s">
        <v>146</v>
      </c>
      <c r="X2" s="16" t="s">
        <v>60</v>
      </c>
      <c r="Y2" s="25" t="s">
        <v>143</v>
      </c>
      <c r="Z2" s="25" t="s">
        <v>37</v>
      </c>
      <c r="AA2" s="25" t="s">
        <v>36</v>
      </c>
      <c r="AB2" s="25" t="s">
        <v>35</v>
      </c>
      <c r="AC2" s="25" t="s">
        <v>38</v>
      </c>
      <c r="AD2" s="25" t="s">
        <v>144</v>
      </c>
      <c r="AE2" s="25" t="s">
        <v>145</v>
      </c>
      <c r="AF2" s="25" t="s">
        <v>150</v>
      </c>
      <c r="AG2" s="25" t="s">
        <v>60</v>
      </c>
      <c r="AH2" s="25" t="s">
        <v>143</v>
      </c>
      <c r="AI2" s="25" t="s">
        <v>37</v>
      </c>
      <c r="AJ2" s="25" t="s">
        <v>36</v>
      </c>
      <c r="AK2" s="25" t="s">
        <v>35</v>
      </c>
      <c r="AL2" s="25" t="s">
        <v>38</v>
      </c>
      <c r="AM2" s="25" t="s">
        <v>144</v>
      </c>
      <c r="AN2" s="25" t="s">
        <v>145</v>
      </c>
      <c r="AO2" s="27" t="s">
        <v>148</v>
      </c>
      <c r="AP2" s="25" t="s">
        <v>60</v>
      </c>
      <c r="AQ2" s="28" t="s">
        <v>143</v>
      </c>
      <c r="AR2" s="28" t="s">
        <v>37</v>
      </c>
      <c r="AS2" s="28" t="s">
        <v>36</v>
      </c>
      <c r="AT2" s="28" t="s">
        <v>35</v>
      </c>
      <c r="AU2" s="28" t="s">
        <v>38</v>
      </c>
      <c r="AV2" s="28" t="s">
        <v>144</v>
      </c>
      <c r="AW2" s="28" t="s">
        <v>145</v>
      </c>
      <c r="AX2" s="28" t="s">
        <v>16</v>
      </c>
      <c r="AY2" s="28" t="s">
        <v>60</v>
      </c>
      <c r="AZ2" s="31" t="s">
        <v>143</v>
      </c>
      <c r="BA2" s="31" t="s">
        <v>37</v>
      </c>
      <c r="BB2" s="31" t="s">
        <v>36</v>
      </c>
      <c r="BC2" s="31" t="s">
        <v>35</v>
      </c>
      <c r="BD2" s="31" t="s">
        <v>38</v>
      </c>
      <c r="BE2" s="31" t="s">
        <v>144</v>
      </c>
      <c r="BF2" s="31" t="s">
        <v>145</v>
      </c>
      <c r="BG2" s="31" t="s">
        <v>25</v>
      </c>
      <c r="BH2" s="31" t="s">
        <v>60</v>
      </c>
      <c r="BI2" s="34" t="s">
        <v>143</v>
      </c>
      <c r="BJ2" s="34" t="s">
        <v>37</v>
      </c>
      <c r="BK2" s="34" t="s">
        <v>36</v>
      </c>
      <c r="BL2" s="34" t="s">
        <v>35</v>
      </c>
      <c r="BM2" s="34" t="s">
        <v>38</v>
      </c>
      <c r="BN2" s="34" t="s">
        <v>144</v>
      </c>
      <c r="BO2" s="34" t="s">
        <v>145</v>
      </c>
      <c r="BP2" s="34" t="s">
        <v>149</v>
      </c>
      <c r="BQ2" s="34" t="s">
        <v>60</v>
      </c>
      <c r="BR2" s="35" t="s">
        <v>143</v>
      </c>
      <c r="BS2" s="35" t="s">
        <v>37</v>
      </c>
      <c r="BT2" s="35" t="s">
        <v>36</v>
      </c>
      <c r="BU2" s="35" t="s">
        <v>35</v>
      </c>
      <c r="BV2" s="35" t="s">
        <v>38</v>
      </c>
      <c r="BW2" s="35" t="s">
        <v>144</v>
      </c>
      <c r="BX2" s="35" t="s">
        <v>145</v>
      </c>
      <c r="BY2" s="35" t="s">
        <v>27</v>
      </c>
      <c r="BZ2" s="35" t="s">
        <v>60</v>
      </c>
    </row>
    <row r="3" s="3" customFormat="1" ht="29" customHeight="1" spans="1:77">
      <c r="A3" s="12">
        <v>45378</v>
      </c>
      <c r="B3" s="13"/>
      <c r="C3" s="13"/>
      <c r="D3" s="13" t="str">
        <f>_xlfn.DISPIMG("ID_077AEF820683478EA0F9CEB2D6FF2789",1)</f>
        <v>=DISPIMG("ID_077AEF820683478EA0F9CEB2D6FF2789",1)</v>
      </c>
      <c r="E3" s="13"/>
      <c r="F3" s="13"/>
      <c r="G3" s="13" t="s">
        <v>128</v>
      </c>
      <c r="H3" s="13" t="s">
        <v>151</v>
      </c>
      <c r="I3" s="13" t="s">
        <v>152</v>
      </c>
      <c r="J3" s="13" t="s">
        <v>153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154</v>
      </c>
      <c r="P3" s="19">
        <v>10</v>
      </c>
      <c r="Q3" s="13">
        <v>37</v>
      </c>
      <c r="R3" s="13">
        <v>39</v>
      </c>
      <c r="S3" s="13">
        <v>10</v>
      </c>
      <c r="T3" s="13"/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4</v>
      </c>
      <c r="AJ3" s="13">
        <v>14</v>
      </c>
      <c r="AK3" s="13">
        <v>8</v>
      </c>
      <c r="AL3" s="13"/>
      <c r="AM3" s="13"/>
      <c r="AN3" s="13"/>
      <c r="AO3" s="23">
        <v>26</v>
      </c>
      <c r="AP3" s="29"/>
      <c r="AQ3" s="19">
        <v>8</v>
      </c>
      <c r="AR3" s="13">
        <v>26</v>
      </c>
      <c r="AS3" s="13">
        <v>20</v>
      </c>
      <c r="AT3" s="13">
        <v>2</v>
      </c>
      <c r="AU3" s="13"/>
      <c r="AV3" s="13"/>
      <c r="AW3" s="13"/>
      <c r="AX3" s="23">
        <v>56</v>
      </c>
      <c r="AY3" s="32"/>
      <c r="AZ3" s="19">
        <v>2</v>
      </c>
      <c r="BA3" s="13">
        <v>6</v>
      </c>
      <c r="BB3" s="13">
        <v>5</v>
      </c>
      <c r="BC3" s="13"/>
      <c r="BD3" s="13">
        <v>0</v>
      </c>
      <c r="BE3" s="13"/>
      <c r="BF3" s="13">
        <v>0</v>
      </c>
      <c r="BG3" s="23">
        <v>13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45379</v>
      </c>
      <c r="B4" s="14"/>
      <c r="C4" s="14"/>
      <c r="D4" s="14" t="str">
        <f>_xlfn.DISPIMG("ID_EEF8D81AB718466E9A6902FC0BC916CA",1)</f>
        <v>=DISPIMG("ID_EEF8D81AB718466E9A6902FC0BC916CA",1)</v>
      </c>
      <c r="E4" s="14"/>
      <c r="F4" s="14"/>
      <c r="G4" s="14" t="s">
        <v>129</v>
      </c>
      <c r="H4" s="14" t="s">
        <v>155</v>
      </c>
      <c r="I4" s="14" t="s">
        <v>152</v>
      </c>
      <c r="J4" s="14" t="s">
        <v>153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154</v>
      </c>
      <c r="P4" s="22">
        <v>60</v>
      </c>
      <c r="Q4" s="14">
        <v>21</v>
      </c>
      <c r="R4" s="14">
        <v>21</v>
      </c>
      <c r="S4" s="14">
        <v>8</v>
      </c>
      <c r="T4" s="14">
        <v>1</v>
      </c>
      <c r="U4" s="14"/>
      <c r="V4" s="14"/>
      <c r="W4" s="24">
        <v>111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1</v>
      </c>
      <c r="AJ4" s="14">
        <v>2</v>
      </c>
      <c r="AK4" s="14"/>
      <c r="AL4" s="14"/>
      <c r="AM4" s="14"/>
      <c r="AN4" s="14"/>
      <c r="AO4" s="24">
        <v>3</v>
      </c>
      <c r="AP4" s="30"/>
      <c r="AQ4" s="22">
        <v>43</v>
      </c>
      <c r="AR4" s="14">
        <v>13</v>
      </c>
      <c r="AS4" s="14">
        <v>13</v>
      </c>
      <c r="AT4" s="14">
        <v>6</v>
      </c>
      <c r="AU4" s="14">
        <v>1</v>
      </c>
      <c r="AV4" s="14"/>
      <c r="AW4" s="14"/>
      <c r="AX4" s="24">
        <v>76</v>
      </c>
      <c r="AY4" s="33"/>
      <c r="AZ4" s="19">
        <v>17</v>
      </c>
      <c r="BA4" s="13">
        <v>6</v>
      </c>
      <c r="BB4" s="13">
        <v>6</v>
      </c>
      <c r="BC4" s="13">
        <v>2</v>
      </c>
      <c r="BD4" s="13">
        <v>0</v>
      </c>
      <c r="BE4" s="13">
        <v>0</v>
      </c>
      <c r="BF4" s="13">
        <v>0</v>
      </c>
      <c r="BG4" s="23">
        <v>31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45379</v>
      </c>
      <c r="B5" s="14"/>
      <c r="C5" s="14"/>
      <c r="D5" s="14" t="str">
        <f>_xlfn.DISPIMG("ID_FAF1BFCE8EB9466286269B003AA0BF45",1)</f>
        <v>=DISPIMG("ID_FAF1BFCE8EB9466286269B003AA0BF45",1)</v>
      </c>
      <c r="E5" s="14"/>
      <c r="F5" s="14"/>
      <c r="G5" s="14" t="s">
        <v>130</v>
      </c>
      <c r="H5" s="14" t="s">
        <v>151</v>
      </c>
      <c r="I5" s="14" t="s">
        <v>156</v>
      </c>
      <c r="J5" s="14" t="s">
        <v>157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61</v>
      </c>
      <c r="R5" s="14">
        <v>60</v>
      </c>
      <c r="S5" s="14">
        <v>22</v>
      </c>
      <c r="T5" s="14">
        <v>11</v>
      </c>
      <c r="U5" s="14"/>
      <c r="V5" s="14"/>
      <c r="W5" s="24">
        <v>154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32</v>
      </c>
      <c r="AS5" s="14">
        <v>31</v>
      </c>
      <c r="AT5" s="14">
        <v>11</v>
      </c>
      <c r="AU5" s="14">
        <v>6</v>
      </c>
      <c r="AV5" s="14"/>
      <c r="AW5" s="14"/>
      <c r="AX5" s="24">
        <v>80</v>
      </c>
      <c r="AY5" s="33"/>
      <c r="AZ5" s="19">
        <v>0</v>
      </c>
      <c r="BA5" s="13">
        <v>28</v>
      </c>
      <c r="BB5" s="13">
        <v>29</v>
      </c>
      <c r="BC5" s="13">
        <v>11</v>
      </c>
      <c r="BD5" s="13">
        <v>5</v>
      </c>
      <c r="BE5" s="13"/>
      <c r="BF5" s="13">
        <v>0</v>
      </c>
      <c r="BG5" s="23">
        <v>73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45379</v>
      </c>
      <c r="B6" s="14"/>
      <c r="C6" s="14"/>
      <c r="D6" s="14" t="str">
        <f>_xlfn.DISPIMG("ID_FDE31FE83CC14C3CB998BE986E4576AE",1)</f>
        <v>=DISPIMG("ID_FDE31FE83CC14C3CB998BE986E4576AE",1)</v>
      </c>
      <c r="E6" s="14"/>
      <c r="F6" s="14"/>
      <c r="G6" s="13" t="s">
        <v>34</v>
      </c>
      <c r="H6" s="14" t="s">
        <v>155</v>
      </c>
      <c r="I6" s="14" t="s">
        <v>152</v>
      </c>
      <c r="J6" s="14" t="s">
        <v>153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158</v>
      </c>
      <c r="P6" s="22"/>
      <c r="Q6" s="14">
        <v>26</v>
      </c>
      <c r="R6" s="14">
        <v>41</v>
      </c>
      <c r="S6" s="14">
        <v>25</v>
      </c>
      <c r="T6" s="14">
        <v>10</v>
      </c>
      <c r="U6" s="14"/>
      <c r="V6" s="14"/>
      <c r="W6" s="24">
        <v>102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>
        <v>0</v>
      </c>
      <c r="AR6" s="14">
        <v>19</v>
      </c>
      <c r="AS6" s="14">
        <v>30</v>
      </c>
      <c r="AT6" s="14">
        <v>20</v>
      </c>
      <c r="AU6" s="14">
        <v>8</v>
      </c>
      <c r="AV6" s="14"/>
      <c r="AW6" s="14"/>
      <c r="AX6" s="24">
        <v>77</v>
      </c>
      <c r="AY6" s="33"/>
      <c r="AZ6" s="19">
        <v>0</v>
      </c>
      <c r="BA6" s="13">
        <v>6</v>
      </c>
      <c r="BB6" s="13">
        <v>11</v>
      </c>
      <c r="BC6" s="13">
        <v>5</v>
      </c>
      <c r="BD6" s="13">
        <v>2</v>
      </c>
      <c r="BE6" s="13"/>
      <c r="BF6" s="13">
        <v>0</v>
      </c>
      <c r="BG6" s="23">
        <v>24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32" spans="1:1">
      <c r="A32" s="1" t="s">
        <v>163</v>
      </c>
    </row>
    <row r="53" spans="1:1">
      <c r="A53" s="1" t="s">
        <v>164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2024-03-28T03:45:36Z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