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装箱指令单批量导入!$A$1:$O$79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46" name="ID_F33359F16DFF40C0A5D8EEC560381BE3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4496020"/>
          <a:ext cx="1557655" cy="1203960"/>
        </a:xfrm>
        <a:prstGeom prst="rect">
          <a:avLst/>
        </a:prstGeom>
      </xdr:spPr>
    </xdr:pic>
  </etc:cellImage>
  <etc:cellImage>
    <xdr:pic>
      <xdr:nvPicPr>
        <xdr:cNvPr id="2341" name="ID_1BE3D02F9C5240FBA5970BB7D13130F0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75402980"/>
          <a:ext cx="1557655" cy="1203960"/>
        </a:xfrm>
        <a:prstGeom prst="rect">
          <a:avLst/>
        </a:prstGeom>
      </xdr:spPr>
    </xdr:pic>
  </etc:cellImage>
  <etc:cellImage>
    <xdr:pic>
      <xdr:nvPicPr>
        <xdr:cNvPr id="265" name="ID_A69D11E07A3A4414ABDE9CF5498E992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137295700"/>
          <a:ext cx="1557655" cy="1203960"/>
        </a:xfrm>
        <a:prstGeom prst="rect">
          <a:avLst/>
        </a:prstGeom>
      </xdr:spPr>
    </xdr:pic>
  </etc:cellImage>
  <etc:cellImage>
    <xdr:pic>
      <xdr:nvPicPr>
        <xdr:cNvPr id="2334" name="ID_321937EAA18D4FDE8D7AACCDAB7A54BF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72995060"/>
          <a:ext cx="1557655" cy="1203960"/>
        </a:xfrm>
        <a:prstGeom prst="rect">
          <a:avLst/>
        </a:prstGeom>
      </xdr:spPr>
    </xdr:pic>
  </etc:cellImage>
  <etc:cellImage>
    <xdr:pic>
      <xdr:nvPicPr>
        <xdr:cNvPr id="2278" name="ID_A41E72B6B6C74C6B873450B5B4B11E84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046507940"/>
          <a:ext cx="1557655" cy="1203960"/>
        </a:xfrm>
        <a:prstGeom prst="rect">
          <a:avLst/>
        </a:prstGeom>
      </xdr:spPr>
    </xdr:pic>
  </etc:cellImage>
  <etc:cellImage>
    <xdr:pic>
      <xdr:nvPicPr>
        <xdr:cNvPr id="2338" name="ID_B1469FC607B446659A35174EEC9D700D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340274180"/>
          <a:ext cx="1557655" cy="1203960"/>
        </a:xfrm>
        <a:prstGeom prst="rect">
          <a:avLst/>
        </a:prstGeom>
      </xdr:spPr>
    </xdr:pic>
  </etc:cellImage>
  <etc:cellImage>
    <xdr:pic>
      <xdr:nvPicPr>
        <xdr:cNvPr id="416" name="ID_D6B2BBE8593C4635898310B98BA9C119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1060955460"/>
          <a:ext cx="1557655" cy="1203960"/>
        </a:xfrm>
        <a:prstGeom prst="rect">
          <a:avLst/>
        </a:prstGeom>
      </xdr:spPr>
    </xdr:pic>
  </etc:cellImage>
  <etc:cellImage>
    <xdr:pic>
      <xdr:nvPicPr>
        <xdr:cNvPr id="2242" name="ID_07D640BA79CD4036B65D8473903AAEED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1001961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<sst xmlns="http://schemas.openxmlformats.org/spreadsheetml/2006/main" count="1533" uniqueCount="191">
  <si>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</si>
  <si>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</si>
  <si>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</si>
  <si>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</si>
  <si>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</si>
  <si>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</si>
  <si>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</si>
  <si>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</si>
  <si>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</si>
  <si>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</si>
  <si>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</si>
  <si>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</si>
  <si>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</si>
  <si>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</si>
  <si>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</si>
  <si>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RY20240326007</t>
  </si>
  <si>
    <t>香港仓</t>
  </si>
  <si>
    <t>CW502TS0278</t>
  </si>
  <si>
    <t>CW502TS0278W0L</t>
  </si>
  <si>
    <t>正品</t>
  </si>
  <si>
    <t>2024-03-26</t>
  </si>
  <si>
    <t>香港</t>
  </si>
  <si>
    <t>CW502TS0278W0M</t>
  </si>
  <si>
    <t>CW502TS0278W0S</t>
  </si>
  <si>
    <t>南浦正品仓</t>
  </si>
  <si>
    <t>广州</t>
  </si>
  <si>
    <t>广州期货仓</t>
  </si>
  <si>
    <t>CW502TS0278W0XS</t>
  </si>
  <si>
    <t>大货样衣仓</t>
  </si>
  <si>
    <t>RY20240326008</t>
  </si>
  <si>
    <t>CW502TV0121</t>
  </si>
  <si>
    <t>CW502TV0121B0L</t>
  </si>
  <si>
    <t>CW502TV0121B0M</t>
  </si>
  <si>
    <t>CW502TV0121B0S</t>
  </si>
  <si>
    <t>CW502TV0121B0XL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</si>
  <si>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</si>
  <si>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</si>
  <si>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</si>
  <si>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</si>
  <si>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</si>
  <si>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</si>
  <si>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CW502TS0278W0</t>
  </si>
  <si>
    <t>L</t>
  </si>
  <si>
    <t>M</t>
  </si>
  <si>
    <t>S</t>
  </si>
  <si>
    <t>XS</t>
  </si>
  <si>
    <t>CW502TV0121B0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</si>
  <si>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</si>
  <si>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</si>
  <si>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</si>
  <si>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</si>
  <si>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</si>
  <si>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</si>
  <si>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</si>
  <si>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</si>
  <si>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</si>
  <si>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</si>
  <si>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</si>
  <si>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</si>
  <si>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</si>
  <si>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</si>
  <si>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</si>
  <si>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</si>
  <si>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</si>
  <si>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</si>
  <si>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</si>
  <si>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</si>
  <si>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</si>
  <si>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</si>
  <si>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</si>
  <si>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</si>
  <si>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</si>
  <si>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</si>
  <si>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</si>
  <si>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</si>
  <si>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</si>
  <si>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</si>
  <si>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女装针织背心</t>
  </si>
  <si>
    <t>衣喜</t>
  </si>
  <si>
    <t>400023</t>
  </si>
  <si>
    <t>186</t>
  </si>
  <si>
    <t>3534</t>
  </si>
  <si>
    <t>全时段</t>
  </si>
  <si>
    <t>MO20231215006</t>
  </si>
  <si>
    <t>CHESTER CHARLES</t>
  </si>
  <si>
    <t>首单</t>
  </si>
  <si>
    <t>正黑</t>
  </si>
  <si>
    <t>赖清友</t>
  </si>
  <si>
    <t>7068</t>
  </si>
  <si>
    <t>6696</t>
  </si>
  <si>
    <t>1674</t>
  </si>
  <si>
    <t>女装短袖圆领T恤</t>
  </si>
  <si>
    <t>198</t>
  </si>
  <si>
    <t>3762</t>
  </si>
  <si>
    <t>MO20240110007</t>
  </si>
  <si>
    <t>本白</t>
  </si>
  <si>
    <t>CMT</t>
  </si>
  <si>
    <t>9900</t>
  </si>
  <si>
    <t>11682</t>
  </si>
  <si>
    <t>1980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</si>
  <si>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</si>
  <si>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</si>
  <si>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</si>
  <si>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</si>
  <si>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</si>
  <si>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</si>
  <si>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</si>
  <si>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</si>
  <si>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</si>
  <si>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</si>
  <si>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</si>
  <si>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</si>
  <si>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</si>
  <si>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</si>
  <si>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</si>
  <si>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</si>
  <si>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</si>
  <si>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</si>
  <si>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</si>
  <si>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</si>
  <si>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</si>
  <si>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</si>
  <si>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</si>
  <si>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</si>
  <si>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</si>
  <si>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</si>
  <si>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</si>
  <si>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</si>
  <si>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</si>
  <si>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</si>
  <si>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</si>
  <si>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</si>
  <si>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</si>
  <si>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</si>
  <si>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</si>
  <si>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</si>
  <si>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</si>
  <si>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</si>
  <si>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</si>
  <si>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</si>
  <si>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</si>
  <si>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</si>
  <si>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</si>
  <si>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</si>
  <si>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</si>
  <si>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</si>
  <si>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C204S-0140-F1BL</t>
  </si>
  <si>
    <t>C204S-0160-A1WH</t>
  </si>
  <si>
    <t>CW502KT0134B0</t>
  </si>
  <si>
    <t>CW502KW0111R1</t>
  </si>
  <si>
    <t>CW501KT0315B0</t>
  </si>
  <si>
    <t>CW403CC0248W0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</si>
  <si>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</si>
  <si>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</si>
  <si>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</si>
  <si>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</si>
  <si>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</si>
  <si>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</si>
  <si>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</si>
  <si>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</si>
  <si>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</si>
  <si>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</si>
  <si>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</si>
  <si>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</si>
  <si>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</si>
  <si>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</si>
  <si>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</si>
  <si>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</si>
  <si>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</si>
  <si>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</si>
  <si>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MEN</t>
  </si>
  <si>
    <t>SHIRT</t>
  </si>
  <si>
    <t>衬衫</t>
  </si>
  <si>
    <t>WOMEN</t>
  </si>
  <si>
    <t>KNITWEAR</t>
  </si>
  <si>
    <t>毛织</t>
  </si>
  <si>
    <t>尾数</t>
  </si>
  <si>
    <t>德发</t>
  </si>
  <si>
    <t>JACKET</t>
  </si>
  <si>
    <t>外套</t>
  </si>
  <si>
    <t>未回货，可重新分</t>
  </si>
  <si>
    <t>T-SHIRT</t>
  </si>
  <si>
    <t>T恤</t>
  </si>
  <si>
    <t>Y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</si>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</sst>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2.jpeg"/><Relationship Id="rId7" Type="http://schemas.openxmlformats.org/officeDocument/2006/relationships/image" Target="media/image11.jpeg"/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7.7462037037" refreshedBy="CC USER" recordCount="10">
  <cacheSource type="worksheet">
    <worksheetSource ref="A1:BY1048576" sheet="单款分仓"/>
  </cacheSource>
  <cacheFields count="77">
    <cacheField name="分仓时间" numFmtId="0">
      <sharedItems containsBlank="1" containsDate="1" containsMixedTypes="1" count="6">
        <s v="分仓时间"/>
        <d v="2024-03-22T00:00:00"/>
        <d v="2024-03-23T00:00:00"/>
        <d v="2024-03-25T00:00:00"/>
        <d v="2024-03-26T00:00:00"/>
        <m/>
      </sharedItems>
    </cacheField>
    <cacheField name="加工厂" numFmtId="0">
      <sharedItems containsBlank="1" count="3">
        <s v="加工厂"/>
        <m/>
        <s v="德发"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10">
        <s v="图片"/>
        <s v="=DISPIMG(&quot;ID_F33359F16DFF40C0A5D8EEC560381BE3&quot;,1)"/>
        <s v="=DISPIMG(&quot;ID_1BE3D02F9C5240FBA5970BB7D13130F0&quot;,1)"/>
        <s v="=DISPIMG(&quot;ID_A69D11E07A3A4414ABDE9CF5498E992B&quot;,1)"/>
        <s v="=DISPIMG(&quot;ID_321937EAA18D4FDE8D7AACCDAB7A54BF&quot;,1)"/>
        <s v="=DISPIMG(&quot;ID_A41E72B6B6C74C6B873450B5B4B11E84&quot;,1)"/>
        <s v="=DISPIMG(&quot;ID_B1469FC607B446659A35174EEC9D700D&quot;,1)"/>
        <s v="=DISPIMG(&quot;ID_D6B2BBE8593C4635898310B98BA9C119&quot;,1)"/>
        <s v="=DISPIMG(&quot;ID_07D640BA79CD4036B65D8473903AAEED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4">
        <s v="货号"/>
        <s v="C204S-0160-A1WH"/>
        <s v="CW502KT0134B0"/>
        <s v="C204S-0140-F1BL"/>
        <s v="CW502KW0111R1"/>
        <s v="CW501KT0315B0"/>
        <s v="CW403CC0248W0"/>
        <s v="CW502TS0278W0"/>
        <s v="CW502TV0121B0"/>
        <m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7">
        <s v="品类"/>
        <s v="SHIRT"/>
        <s v="KNITWEAR"/>
        <s v="JACKET"/>
        <s v="T-SHIRT"/>
        <s v="VEST"/>
        <m/>
      </sharedItems>
    </cacheField>
    <cacheField name="品类2" numFmtId="0">
      <sharedItems containsBlank="1" count="6">
        <s v="品类"/>
        <s v="衬衫"/>
        <s v="毛织"/>
        <s v="外套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4">
        <s v="是否已导入SCM"/>
        <m/>
        <s v="未回货，可重新分"/>
        <s v="Y"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8">
        <s v="S"/>
        <n v="23"/>
        <n v="41"/>
        <n v="1"/>
        <n v="36"/>
        <n v="50"/>
        <n v="59"/>
        <m/>
      </sharedItems>
    </cacheField>
    <cacheField name="M" numFmtId="0">
      <sharedItems containsBlank="1" containsNumber="1" containsInteger="1" containsMixedTypes="1" count="9">
        <s v="M"/>
        <n v="42"/>
        <n v="45"/>
        <n v="1"/>
        <n v="41"/>
        <n v="52"/>
        <n v="50"/>
        <n v="38"/>
        <m/>
      </sharedItems>
    </cacheField>
    <cacheField name="L" numFmtId="0">
      <sharedItems containsBlank="1" containsNumber="1" containsInteger="1" containsMixedTypes="1" count="7">
        <s v="L"/>
        <n v="39"/>
        <n v="14"/>
        <m/>
        <n v="19"/>
        <n v="15"/>
        <n v="21"/>
      </sharedItems>
    </cacheField>
    <cacheField name="XL" numFmtId="0">
      <sharedItems containsBlank="1" containsNumber="1" containsInteger="1" containsMixedTypes="1" count="6">
        <s v="XL"/>
        <n v="20"/>
        <m/>
        <n v="8"/>
        <n v="5"/>
        <n v="9"/>
      </sharedItems>
    </cacheField>
    <cacheField name="XXL" numFmtId="0">
      <sharedItems containsBlank="1" containsNumber="1" containsInteger="1" containsMixedTypes="1" count="3">
        <s v="XXL"/>
        <n v="5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10">
        <s v="合计"/>
        <n v="129"/>
        <n v="100"/>
        <n v="2"/>
        <n v="105"/>
        <n v="111"/>
        <n v="123"/>
        <n v="138"/>
        <n v="102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4">
        <s v="XS"/>
        <n v="0"/>
        <m/>
        <n v="10"/>
      </sharedItems>
    </cacheField>
    <cacheField name="广州期货仓S" numFmtId="0">
      <sharedItems containsBlank="1" containsNumber="1" containsInteger="1" containsMixedTypes="1" count="6">
        <s v="S"/>
        <n v="1"/>
        <m/>
        <n v="0"/>
        <n v="13"/>
        <n v="31"/>
      </sharedItems>
    </cacheField>
    <cacheField name="广州期货仓M" numFmtId="0">
      <sharedItems containsBlank="1" containsNumber="1" containsInteger="1" containsMixedTypes="1" count="8">
        <s v="M"/>
        <n v="2"/>
        <n v="5"/>
        <m/>
        <n v="1"/>
        <n v="13"/>
        <n v="22"/>
        <n v="15"/>
      </sharedItems>
    </cacheField>
    <cacheField name="广州期货仓L" numFmtId="0">
      <sharedItems containsBlank="1" containsNumber="1" containsInteger="1" containsMixedTypes="1" count="8">
        <s v="L"/>
        <n v="1"/>
        <n v="4"/>
        <m/>
        <n v="2"/>
        <n v="3"/>
        <n v="18"/>
        <n v="11"/>
      </sharedItems>
    </cacheField>
    <cacheField name="广州期货仓XL" numFmtId="0">
      <sharedItems containsBlank="1" containsNumber="1" containsInteger="1" containsMixedTypes="1" count="4">
        <s v="XL"/>
        <n v="1"/>
        <m/>
        <n v="0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10">
        <s v="广州期货仓"/>
        <n v="5"/>
        <n v="10"/>
        <n v="0"/>
        <n v="2"/>
        <n v="4"/>
        <n v="29"/>
        <n v="63"/>
        <n v="58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7">
        <s v="S"/>
        <n v="13"/>
        <n v="33"/>
        <m/>
        <n v="27"/>
        <n v="36"/>
        <n v="4"/>
      </sharedItems>
    </cacheField>
    <cacheField name="香港仓M" numFmtId="0">
      <sharedItems containsBlank="1" containsNumber="1" containsInteger="1" containsMixedTypes="1" count="8">
        <s v="M"/>
        <n v="24"/>
        <n v="34"/>
        <m/>
        <n v="32"/>
        <n v="30"/>
        <n v="20"/>
        <n v="19"/>
      </sharedItems>
    </cacheField>
    <cacheField name="香港仓L" numFmtId="0">
      <sharedItems containsBlank="1" containsNumber="1" containsInteger="1" containsMixedTypes="1" count="8">
        <s v="L"/>
        <n v="23"/>
        <n v="8"/>
        <m/>
        <n v="14"/>
        <n v="10"/>
        <n v="1"/>
        <n v="6"/>
      </sharedItems>
    </cacheField>
    <cacheField name="香港仓XL" numFmtId="0">
      <sharedItems containsBlank="1" containsNumber="1" containsInteger="1" containsMixedTypes="1" count="5">
        <s v="XL"/>
        <n v="11"/>
        <m/>
        <n v="6"/>
        <n v="4"/>
      </sharedItems>
    </cacheField>
    <cacheField name="香港仓XXL" numFmtId="0">
      <sharedItems containsBlank="1" containsNumber="1" containsInteger="1" containsMixedTypes="1" count="3">
        <s v="XXL"/>
        <n v="3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10">
        <s v="香港仓"/>
        <n v="74"/>
        <n v="75"/>
        <n v="0"/>
        <n v="79"/>
        <n v="80"/>
        <n v="71"/>
        <n v="54"/>
        <n v="35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8">
        <s v="S"/>
        <n v="9"/>
        <n v="6"/>
        <n v="1"/>
        <n v="8"/>
        <n v="13"/>
        <n v="12"/>
        <m/>
      </sharedItems>
    </cacheField>
    <cacheField name="南浦正品仓M" numFmtId="0">
      <sharedItems containsBlank="1" containsNumber="1" containsInteger="1" containsMixedTypes="1" count="8">
        <s v="M"/>
        <n v="16"/>
        <n v="6"/>
        <n v="1"/>
        <n v="9"/>
        <n v="8"/>
        <n v="4"/>
        <m/>
      </sharedItems>
    </cacheField>
    <cacheField name="南浦正品仓L" numFmtId="0">
      <sharedItems containsBlank="1" containsNumber="1" containsInteger="1" containsMixedTypes="1" count="6">
        <s v="L"/>
        <n v="15"/>
        <n v="2"/>
        <m/>
        <n v="4"/>
        <n v="3"/>
      </sharedItems>
    </cacheField>
    <cacheField name="南浦正品仓XL" numFmtId="0">
      <sharedItems containsBlank="1" containsNumber="1" containsInteger="1" containsMixedTypes="1" count="6">
        <s v="XL"/>
        <n v="8"/>
        <n v="0"/>
        <n v="2"/>
        <n v="1"/>
        <m/>
      </sharedItems>
    </cacheField>
    <cacheField name="南浦正品仓XXL" numFmtId="0">
      <sharedItems containsBlank="1" containsNumber="1" containsInteger="1" containsMixedTypes="1" count="3">
        <s v="XXL"/>
        <n v="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10">
        <s v="南浦正品仓"/>
        <n v="50"/>
        <n v="14"/>
        <n v="2"/>
        <n v="23"/>
        <n v="26"/>
        <n v="22"/>
        <n v="20"/>
        <n v="8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1"/>
    <x v="1"/>
    <x v="1"/>
    <x v="1"/>
    <x v="1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1"/>
    <x v="1"/>
    <x v="2"/>
    <x v="2"/>
    <x v="2"/>
    <x v="1"/>
    <x v="1"/>
    <x v="2"/>
    <x v="1"/>
    <x v="1"/>
    <x v="2"/>
    <x v="2"/>
    <x v="2"/>
    <x v="2"/>
    <x v="2"/>
    <x v="1"/>
    <x v="2"/>
    <x v="1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3"/>
    <x v="1"/>
    <x v="1"/>
    <x v="3"/>
    <x v="1"/>
    <x v="1"/>
    <x v="1"/>
    <x v="1"/>
    <x v="1"/>
    <x v="1"/>
    <x v="1"/>
    <x v="1"/>
    <x v="1"/>
    <x v="3"/>
    <x v="3"/>
    <x v="3"/>
    <x v="2"/>
    <x v="2"/>
    <x v="1"/>
    <x v="3"/>
    <x v="2"/>
    <x v="1"/>
    <x v="1"/>
    <x v="1"/>
    <x v="1"/>
    <x v="1"/>
    <x v="1"/>
    <x v="1"/>
    <x v="1"/>
    <x v="1"/>
    <x v="2"/>
    <x v="2"/>
    <x v="3"/>
    <x v="3"/>
    <x v="2"/>
    <x v="1"/>
    <x v="1"/>
    <x v="3"/>
    <x v="1"/>
    <x v="2"/>
    <x v="3"/>
    <x v="3"/>
    <x v="3"/>
    <x v="2"/>
    <x v="2"/>
    <x v="1"/>
    <x v="3"/>
    <x v="1"/>
    <x v="2"/>
    <x v="3"/>
    <x v="3"/>
    <x v="3"/>
    <x v="2"/>
    <x v="2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1"/>
    <x v="4"/>
    <x v="1"/>
    <x v="1"/>
    <x v="4"/>
    <x v="2"/>
    <x v="2"/>
    <x v="2"/>
    <x v="1"/>
    <x v="1"/>
    <x v="1"/>
    <x v="1"/>
    <x v="1"/>
    <x v="1"/>
    <x v="4"/>
    <x v="1"/>
    <x v="4"/>
    <x v="3"/>
    <x v="2"/>
    <x v="1"/>
    <x v="4"/>
    <x v="1"/>
    <x v="1"/>
    <x v="1"/>
    <x v="1"/>
    <x v="1"/>
    <x v="1"/>
    <x v="1"/>
    <x v="1"/>
    <x v="1"/>
    <x v="1"/>
    <x v="1"/>
    <x v="3"/>
    <x v="4"/>
    <x v="1"/>
    <x v="3"/>
    <x v="1"/>
    <x v="1"/>
    <x v="4"/>
    <x v="1"/>
    <x v="1"/>
    <x v="4"/>
    <x v="4"/>
    <x v="4"/>
    <x v="3"/>
    <x v="2"/>
    <x v="1"/>
    <x v="4"/>
    <x v="1"/>
    <x v="1"/>
    <x v="4"/>
    <x v="4"/>
    <x v="4"/>
    <x v="3"/>
    <x v="2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5"/>
    <x v="1"/>
    <x v="1"/>
    <x v="5"/>
    <x v="2"/>
    <x v="2"/>
    <x v="2"/>
    <x v="1"/>
    <x v="1"/>
    <x v="1"/>
    <x v="1"/>
    <x v="1"/>
    <x v="1"/>
    <x v="5"/>
    <x v="4"/>
    <x v="5"/>
    <x v="4"/>
    <x v="2"/>
    <x v="1"/>
    <x v="5"/>
    <x v="1"/>
    <x v="1"/>
    <x v="1"/>
    <x v="1"/>
    <x v="1"/>
    <x v="1"/>
    <x v="1"/>
    <x v="1"/>
    <x v="1"/>
    <x v="1"/>
    <x v="1"/>
    <x v="3"/>
    <x v="1"/>
    <x v="4"/>
    <x v="3"/>
    <x v="1"/>
    <x v="1"/>
    <x v="5"/>
    <x v="1"/>
    <x v="1"/>
    <x v="5"/>
    <x v="5"/>
    <x v="5"/>
    <x v="4"/>
    <x v="2"/>
    <x v="1"/>
    <x v="5"/>
    <x v="1"/>
    <x v="1"/>
    <x v="5"/>
    <x v="4"/>
    <x v="5"/>
    <x v="4"/>
    <x v="2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2"/>
    <x v="1"/>
    <x v="6"/>
    <x v="1"/>
    <x v="1"/>
    <x v="6"/>
    <x v="2"/>
    <x v="3"/>
    <x v="3"/>
    <x v="1"/>
    <x v="1"/>
    <x v="1"/>
    <x v="1"/>
    <x v="2"/>
    <x v="1"/>
    <x v="5"/>
    <x v="5"/>
    <x v="6"/>
    <x v="2"/>
    <x v="2"/>
    <x v="1"/>
    <x v="6"/>
    <x v="1"/>
    <x v="1"/>
    <x v="1"/>
    <x v="1"/>
    <x v="1"/>
    <x v="1"/>
    <x v="1"/>
    <x v="1"/>
    <x v="1"/>
    <x v="1"/>
    <x v="1"/>
    <x v="4"/>
    <x v="5"/>
    <x v="5"/>
    <x v="2"/>
    <x v="1"/>
    <x v="1"/>
    <x v="6"/>
    <x v="1"/>
    <x v="1"/>
    <x v="4"/>
    <x v="5"/>
    <x v="4"/>
    <x v="2"/>
    <x v="2"/>
    <x v="1"/>
    <x v="6"/>
    <x v="1"/>
    <x v="1"/>
    <x v="1"/>
    <x v="4"/>
    <x v="4"/>
    <x v="2"/>
    <x v="2"/>
    <x v="1"/>
    <x v="6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4"/>
    <x v="1"/>
    <x v="1"/>
    <x v="7"/>
    <x v="1"/>
    <x v="1"/>
    <x v="7"/>
    <x v="2"/>
    <x v="4"/>
    <x v="4"/>
    <x v="1"/>
    <x v="1"/>
    <x v="1"/>
    <x v="1"/>
    <x v="3"/>
    <x v="2"/>
    <x v="6"/>
    <x v="6"/>
    <x v="4"/>
    <x v="2"/>
    <x v="2"/>
    <x v="1"/>
    <x v="7"/>
    <x v="1"/>
    <x v="1"/>
    <x v="1"/>
    <x v="1"/>
    <x v="1"/>
    <x v="1"/>
    <x v="1"/>
    <x v="1"/>
    <x v="1"/>
    <x v="1"/>
    <x v="3"/>
    <x v="4"/>
    <x v="6"/>
    <x v="6"/>
    <x v="2"/>
    <x v="1"/>
    <x v="1"/>
    <x v="7"/>
    <x v="1"/>
    <x v="2"/>
    <x v="2"/>
    <x v="6"/>
    <x v="6"/>
    <x v="2"/>
    <x v="2"/>
    <x v="1"/>
    <x v="7"/>
    <x v="1"/>
    <x v="2"/>
    <x v="6"/>
    <x v="5"/>
    <x v="3"/>
    <x v="2"/>
    <x v="2"/>
    <x v="1"/>
    <x v="7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4"/>
    <x v="1"/>
    <x v="1"/>
    <x v="8"/>
    <x v="1"/>
    <x v="1"/>
    <x v="8"/>
    <x v="2"/>
    <x v="5"/>
    <x v="4"/>
    <x v="1"/>
    <x v="1"/>
    <x v="1"/>
    <x v="1"/>
    <x v="3"/>
    <x v="1"/>
    <x v="4"/>
    <x v="7"/>
    <x v="4"/>
    <x v="5"/>
    <x v="2"/>
    <x v="1"/>
    <x v="8"/>
    <x v="1"/>
    <x v="1"/>
    <x v="1"/>
    <x v="1"/>
    <x v="1"/>
    <x v="1"/>
    <x v="1"/>
    <x v="1"/>
    <x v="1"/>
    <x v="1"/>
    <x v="2"/>
    <x v="5"/>
    <x v="7"/>
    <x v="7"/>
    <x v="1"/>
    <x v="1"/>
    <x v="1"/>
    <x v="8"/>
    <x v="1"/>
    <x v="1"/>
    <x v="6"/>
    <x v="7"/>
    <x v="7"/>
    <x v="3"/>
    <x v="2"/>
    <x v="1"/>
    <x v="8"/>
    <x v="1"/>
    <x v="1"/>
    <x v="7"/>
    <x v="6"/>
    <x v="2"/>
    <x v="3"/>
    <x v="2"/>
    <x v="1"/>
    <x v="8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5"/>
    <x v="1"/>
    <x v="1"/>
    <x v="9"/>
    <x v="1"/>
    <x v="1"/>
    <x v="9"/>
    <x v="3"/>
    <x v="6"/>
    <x v="5"/>
    <x v="2"/>
    <x v="2"/>
    <x v="2"/>
    <x v="2"/>
    <x v="1"/>
    <x v="1"/>
    <x v="7"/>
    <x v="8"/>
    <x v="3"/>
    <x v="2"/>
    <x v="2"/>
    <x v="1"/>
    <x v="9"/>
    <x v="1"/>
    <x v="1"/>
    <x v="1"/>
    <x v="1"/>
    <x v="1"/>
    <x v="1"/>
    <x v="1"/>
    <x v="1"/>
    <x v="2"/>
    <x v="1"/>
    <x v="2"/>
    <x v="2"/>
    <x v="3"/>
    <x v="3"/>
    <x v="2"/>
    <x v="1"/>
    <x v="1"/>
    <x v="9"/>
    <x v="1"/>
    <x v="2"/>
    <x v="3"/>
    <x v="3"/>
    <x v="3"/>
    <x v="2"/>
    <x v="2"/>
    <x v="1"/>
    <x v="9"/>
    <x v="1"/>
    <x v="2"/>
    <x v="7"/>
    <x v="7"/>
    <x v="3"/>
    <x v="5"/>
    <x v="2"/>
    <x v="2"/>
    <x v="9"/>
    <x v="1"/>
    <x v="1"/>
    <x v="1"/>
    <x v="1"/>
    <x v="1"/>
    <x v="1"/>
    <x v="1"/>
    <x v="1"/>
    <x v="2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423" firstHeaderRow="1" firstDataRow="1" firstDataCol="2"/>
  <pivotFields count="77"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5">
        <item x="9"/>
        <item x="0"/>
        <item m="1" x="31"/>
        <item m="1" x="32"/>
        <item m="1" x="33"/>
        <item m="1" x="34"/>
        <item m="1" x="36"/>
        <item m="1" x="43"/>
        <item m="1" x="37"/>
        <item m="1" x="38"/>
        <item m="1" x="39"/>
        <item m="1" x="40"/>
        <item m="1" x="41"/>
        <item m="1" x="42"/>
        <item m="1" x="35"/>
        <item m="1" x="29"/>
        <item m="1" x="30"/>
        <item m="1" x="27"/>
        <item m="1" x="28"/>
        <item m="1" x="26"/>
        <item m="1" x="21"/>
        <item m="1" x="22"/>
        <item m="1" x="23"/>
        <item m="1" x="24"/>
        <item m="1" x="25"/>
        <item m="1" x="17"/>
        <item m="1" x="18"/>
        <item m="1" x="19"/>
        <item m="1" x="20"/>
        <item m="1" x="16"/>
        <item x="3"/>
        <item m="1" x="10"/>
        <item m="1" x="11"/>
        <item m="1" x="12"/>
        <item m="1" x="13"/>
        <item m="1" x="14"/>
        <item m="1" x="15"/>
        <item x="1"/>
        <item x="2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5">
        <item x="0"/>
        <item x="1"/>
        <item x="2"/>
        <item x="3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3"/>
        <item x="1"/>
        <item x="2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7">
        <item x="0"/>
        <item x="2"/>
        <item x="1"/>
        <item x="3"/>
        <item x="4"/>
        <item x="5"/>
        <item t="default"/>
      </items>
    </pivotField>
    <pivotField dataField="1" compact="0" outline="0" subtotalTop="0" showAll="0">
      <items count="9">
        <item x="0"/>
        <item x="3"/>
        <item x="1"/>
        <item x="2"/>
        <item x="4"/>
        <item x="5"/>
        <item x="6"/>
        <item x="7"/>
        <item t="default"/>
      </items>
    </pivotField>
    <pivotField dataField="1" compact="0" outline="0" subtotalTop="0" showAll="0">
      <items count="9">
        <item x="0"/>
        <item x="3"/>
        <item x="1"/>
        <item x="2"/>
        <item x="4"/>
        <item x="5"/>
        <item x="6"/>
        <item x="7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8">
        <item x="0"/>
        <item x="3"/>
        <item x="1"/>
        <item x="2"/>
        <item x="4"/>
        <item x="5"/>
        <item x="6"/>
        <item t="default"/>
      </items>
    </pivotField>
    <pivotField dataField="1" compact="0" outline="0" subtotalTop="0" showAll="0">
      <items count="9">
        <item x="0"/>
        <item x="3"/>
        <item x="1"/>
        <item x="2"/>
        <item x="4"/>
        <item x="5"/>
        <item x="6"/>
        <item x="7"/>
        <item t="default"/>
      </items>
    </pivotField>
    <pivotField dataField="1" compact="0" outline="0" subtotalTop="0" showAll="0">
      <items count="9">
        <item x="0"/>
        <item x="3"/>
        <item x="1"/>
        <item x="2"/>
        <item x="4"/>
        <item x="5"/>
        <item x="6"/>
        <item x="7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4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11" sqref="F11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1</v>
      </c>
      <c r="F2" s="45" t="s">
        <v>19</v>
      </c>
      <c r="G2" s="45"/>
      <c r="H2" s="45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20</v>
      </c>
      <c r="F3" s="45" t="s">
        <v>19</v>
      </c>
      <c r="G3" s="45"/>
      <c r="H3" s="45" t="s">
        <v>20</v>
      </c>
      <c r="I3" s="45" t="s">
        <v>21</v>
      </c>
    </row>
    <row r="4" spans="1:9">
      <c r="A4" s="45" t="s">
        <v>15</v>
      </c>
      <c r="B4" s="45" t="s">
        <v>16</v>
      </c>
      <c r="C4" s="45" t="s">
        <v>17</v>
      </c>
      <c r="D4" s="45" t="s">
        <v>23</v>
      </c>
      <c r="E4" s="45">
        <v>33</v>
      </c>
      <c r="F4" s="45" t="s">
        <v>19</v>
      </c>
      <c r="G4" s="45"/>
      <c r="H4" s="45" t="s">
        <v>20</v>
      </c>
      <c r="I4" s="45" t="s">
        <v>21</v>
      </c>
    </row>
    <row r="5" spans="1:9">
      <c r="A5" s="45" t="s">
        <v>15</v>
      </c>
      <c r="B5" s="45" t="s">
        <v>24</v>
      </c>
      <c r="C5" s="45" t="s">
        <v>17</v>
      </c>
      <c r="D5" s="45" t="s">
        <v>22</v>
      </c>
      <c r="E5" s="45">
        <v>8</v>
      </c>
      <c r="F5" s="45" t="s">
        <v>19</v>
      </c>
      <c r="G5" s="45"/>
      <c r="H5" s="45" t="s">
        <v>20</v>
      </c>
      <c r="I5" s="45" t="s">
        <v>25</v>
      </c>
    </row>
    <row r="6" spans="1:9">
      <c r="A6" s="45" t="s">
        <v>15</v>
      </c>
      <c r="B6" s="45" t="s">
        <v>24</v>
      </c>
      <c r="C6" s="45" t="s">
        <v>17</v>
      </c>
      <c r="D6" s="45" t="s">
        <v>23</v>
      </c>
      <c r="E6" s="45">
        <v>12</v>
      </c>
      <c r="F6" s="45" t="s">
        <v>19</v>
      </c>
      <c r="G6" s="45"/>
      <c r="H6" s="45" t="s">
        <v>20</v>
      </c>
      <c r="I6" s="45" t="s">
        <v>25</v>
      </c>
    </row>
    <row r="7" spans="1:9">
      <c r="A7" s="45" t="s">
        <v>15</v>
      </c>
      <c r="B7" s="45" t="s">
        <v>26</v>
      </c>
      <c r="C7" s="45" t="s">
        <v>17</v>
      </c>
      <c r="D7" s="45" t="s">
        <v>18</v>
      </c>
      <c r="E7" s="45">
        <v>18</v>
      </c>
      <c r="F7" s="45" t="s">
        <v>19</v>
      </c>
      <c r="G7" s="45"/>
      <c r="H7" s="45" t="s">
        <v>20</v>
      </c>
      <c r="I7" s="45" t="s">
        <v>25</v>
      </c>
    </row>
    <row r="8" spans="1:9">
      <c r="A8" s="45" t="s">
        <v>15</v>
      </c>
      <c r="B8" s="45" t="s">
        <v>26</v>
      </c>
      <c r="C8" s="45" t="s">
        <v>17</v>
      </c>
      <c r="D8" s="45" t="s">
        <v>22</v>
      </c>
      <c r="E8" s="45">
        <v>22</v>
      </c>
      <c r="F8" s="45" t="s">
        <v>19</v>
      </c>
      <c r="G8" s="45"/>
      <c r="H8" s="45" t="s">
        <v>20</v>
      </c>
      <c r="I8" s="45" t="s">
        <v>25</v>
      </c>
    </row>
    <row r="9" spans="1:9">
      <c r="A9" s="45" t="s">
        <v>15</v>
      </c>
      <c r="B9" s="45" t="s">
        <v>26</v>
      </c>
      <c r="C9" s="45" t="s">
        <v>17</v>
      </c>
      <c r="D9" s="45" t="s">
        <v>23</v>
      </c>
      <c r="E9" s="45">
        <v>13</v>
      </c>
      <c r="F9" s="45" t="s">
        <v>19</v>
      </c>
      <c r="G9" s="45"/>
      <c r="H9" s="45" t="s">
        <v>20</v>
      </c>
      <c r="I9" s="45" t="s">
        <v>25</v>
      </c>
    </row>
    <row r="10" spans="1:9">
      <c r="A10" s="45" t="s">
        <v>15</v>
      </c>
      <c r="B10" s="45" t="s">
        <v>26</v>
      </c>
      <c r="C10" s="45" t="s">
        <v>17</v>
      </c>
      <c r="D10" s="45" t="s">
        <v>27</v>
      </c>
      <c r="E10" s="45">
        <v>10</v>
      </c>
      <c r="F10" s="45" t="s">
        <v>19</v>
      </c>
      <c r="G10" s="45"/>
      <c r="H10" s="45" t="s">
        <v>20</v>
      </c>
      <c r="I10" s="45" t="s">
        <v>25</v>
      </c>
    </row>
    <row r="11" spans="1:9">
      <c r="A11" s="45" t="s">
        <v>15</v>
      </c>
      <c r="B11" s="45" t="s">
        <v>28</v>
      </c>
      <c r="C11" s="45" t="s">
        <v>17</v>
      </c>
      <c r="D11" s="45" t="s">
        <v>23</v>
      </c>
      <c r="E11" s="45">
        <v>1</v>
      </c>
      <c r="F11" s="45" t="s">
        <v>19</v>
      </c>
      <c r="G11" s="45"/>
      <c r="H11" s="45" t="s">
        <v>20</v>
      </c>
      <c r="I11" s="45" t="s">
        <v>25</v>
      </c>
    </row>
    <row r="12" spans="1:9">
      <c r="A12" s="45" t="s">
        <v>29</v>
      </c>
      <c r="B12" s="45" t="s">
        <v>16</v>
      </c>
      <c r="C12" s="45" t="s">
        <v>30</v>
      </c>
      <c r="D12" s="45" t="s">
        <v>31</v>
      </c>
      <c r="E12" s="45">
        <v>6</v>
      </c>
      <c r="F12" s="45" t="s">
        <v>19</v>
      </c>
      <c r="G12" s="45"/>
      <c r="H12" s="45" t="s">
        <v>20</v>
      </c>
      <c r="I12" s="45" t="s">
        <v>21</v>
      </c>
    </row>
    <row r="13" spans="1:9">
      <c r="A13" s="45" t="s">
        <v>29</v>
      </c>
      <c r="B13" s="45" t="s">
        <v>16</v>
      </c>
      <c r="C13" s="45" t="s">
        <v>30</v>
      </c>
      <c r="D13" s="45" t="s">
        <v>32</v>
      </c>
      <c r="E13" s="45">
        <v>19</v>
      </c>
      <c r="F13" s="45" t="s">
        <v>19</v>
      </c>
      <c r="G13" s="45"/>
      <c r="H13" s="45" t="s">
        <v>20</v>
      </c>
      <c r="I13" s="45" t="s">
        <v>21</v>
      </c>
    </row>
    <row r="14" spans="1:9">
      <c r="A14" s="45" t="s">
        <v>29</v>
      </c>
      <c r="B14" s="45" t="s">
        <v>16</v>
      </c>
      <c r="C14" s="45" t="s">
        <v>30</v>
      </c>
      <c r="D14" s="45" t="s">
        <v>33</v>
      </c>
      <c r="E14" s="45">
        <v>4</v>
      </c>
      <c r="F14" s="45" t="s">
        <v>19</v>
      </c>
      <c r="G14" s="45"/>
      <c r="H14" s="45" t="s">
        <v>20</v>
      </c>
      <c r="I14" s="45" t="s">
        <v>21</v>
      </c>
    </row>
    <row r="15" spans="1:9">
      <c r="A15" s="45" t="s">
        <v>29</v>
      </c>
      <c r="B15" s="45" t="s">
        <v>16</v>
      </c>
      <c r="C15" s="45" t="s">
        <v>30</v>
      </c>
      <c r="D15" s="45" t="s">
        <v>34</v>
      </c>
      <c r="E15" s="45">
        <v>6</v>
      </c>
      <c r="F15" s="45" t="s">
        <v>19</v>
      </c>
      <c r="G15" s="45"/>
      <c r="H15" s="45" t="s">
        <v>20</v>
      </c>
      <c r="I15" s="45" t="s">
        <v>21</v>
      </c>
    </row>
    <row r="16" spans="1:9">
      <c r="A16" s="45" t="s">
        <v>29</v>
      </c>
      <c r="B16" s="45" t="s">
        <v>26</v>
      </c>
      <c r="C16" s="45" t="s">
        <v>30</v>
      </c>
      <c r="D16" s="45" t="s">
        <v>31</v>
      </c>
      <c r="E16" s="45">
        <v>11</v>
      </c>
      <c r="F16" s="45" t="s">
        <v>19</v>
      </c>
      <c r="G16" s="45"/>
      <c r="H16" s="45" t="s">
        <v>20</v>
      </c>
      <c r="I16" s="45" t="s">
        <v>25</v>
      </c>
    </row>
    <row r="17" spans="1:9">
      <c r="A17" s="45" t="s">
        <v>29</v>
      </c>
      <c r="B17" s="45" t="s">
        <v>26</v>
      </c>
      <c r="C17" s="45" t="s">
        <v>30</v>
      </c>
      <c r="D17" s="45" t="s">
        <v>32</v>
      </c>
      <c r="E17" s="45">
        <v>15</v>
      </c>
      <c r="F17" s="45" t="s">
        <v>19</v>
      </c>
      <c r="G17" s="45"/>
      <c r="H17" s="45" t="s">
        <v>20</v>
      </c>
      <c r="I17" s="45" t="s">
        <v>25</v>
      </c>
    </row>
    <row r="18" spans="1:9">
      <c r="A18" s="45" t="s">
        <v>29</v>
      </c>
      <c r="B18" s="45" t="s">
        <v>26</v>
      </c>
      <c r="C18" s="45" t="s">
        <v>30</v>
      </c>
      <c r="D18" s="45" t="s">
        <v>33</v>
      </c>
      <c r="E18" s="45">
        <v>31</v>
      </c>
      <c r="F18" s="45" t="s">
        <v>19</v>
      </c>
      <c r="G18" s="45"/>
      <c r="H18" s="45" t="s">
        <v>20</v>
      </c>
      <c r="I18" s="45" t="s">
        <v>25</v>
      </c>
    </row>
    <row r="19" spans="1:9">
      <c r="A19" s="45" t="s">
        <v>29</v>
      </c>
      <c r="B19" s="45" t="s">
        <v>26</v>
      </c>
      <c r="C19" s="45" t="s">
        <v>30</v>
      </c>
      <c r="D19" s="45" t="s">
        <v>34</v>
      </c>
      <c r="E19" s="45">
        <v>1</v>
      </c>
      <c r="F19" s="45" t="s">
        <v>19</v>
      </c>
      <c r="G19" s="45"/>
      <c r="H19" s="45" t="s">
        <v>20</v>
      </c>
      <c r="I19" s="45" t="s">
        <v>25</v>
      </c>
    </row>
    <row r="20" spans="1:9">
      <c r="A20" s="45" t="s">
        <v>29</v>
      </c>
      <c r="B20" s="45" t="s">
        <v>28</v>
      </c>
      <c r="C20" s="45" t="s">
        <v>30</v>
      </c>
      <c r="D20" s="45" t="s">
        <v>33</v>
      </c>
      <c r="E20" s="45">
        <v>1</v>
      </c>
      <c r="F20" s="45" t="s">
        <v>19</v>
      </c>
      <c r="G20" s="45"/>
      <c r="H20" s="45" t="s">
        <v>20</v>
      </c>
      <c r="I20" s="45" t="s">
        <v>25</v>
      </c>
    </row>
    <row r="21" spans="1:9">
      <c r="A21" s="45" t="s">
        <v>29</v>
      </c>
      <c r="B21" s="45" t="s">
        <v>24</v>
      </c>
      <c r="C21" s="45" t="s">
        <v>30</v>
      </c>
      <c r="D21" s="45" t="s">
        <v>31</v>
      </c>
      <c r="E21" s="45">
        <v>2</v>
      </c>
      <c r="F21" s="45" t="s">
        <v>19</v>
      </c>
      <c r="G21" s="45"/>
      <c r="H21" s="45" t="s">
        <v>20</v>
      </c>
      <c r="I21" s="45" t="s">
        <v>25</v>
      </c>
    </row>
    <row r="22" spans="1:9">
      <c r="A22" s="45" t="s">
        <v>29</v>
      </c>
      <c r="B22" s="45" t="s">
        <v>24</v>
      </c>
      <c r="C22" s="45" t="s">
        <v>30</v>
      </c>
      <c r="D22" s="45" t="s">
        <v>32</v>
      </c>
      <c r="E22" s="45">
        <v>4</v>
      </c>
      <c r="F22" s="45" t="s">
        <v>19</v>
      </c>
      <c r="G22" s="45"/>
      <c r="H22" s="45" t="s">
        <v>20</v>
      </c>
      <c r="I22" s="45" t="s">
        <v>25</v>
      </c>
    </row>
    <row r="23" spans="1:9">
      <c r="A23" s="45" t="s">
        <v>29</v>
      </c>
      <c r="B23" s="45" t="s">
        <v>24</v>
      </c>
      <c r="C23" s="45" t="s">
        <v>30</v>
      </c>
      <c r="D23" s="45" t="s">
        <v>34</v>
      </c>
      <c r="E23" s="45">
        <v>2</v>
      </c>
      <c r="F23" s="45" t="s">
        <v>19</v>
      </c>
      <c r="G23" s="45"/>
      <c r="H23" s="45" t="s">
        <v>20</v>
      </c>
      <c r="I23" s="45" t="s">
        <v>25</v>
      </c>
    </row>
    <row r="24" spans="1:9">
      <c r="A24" s="45"/>
      <c r="B24" s="45"/>
      <c r="C24" s="45"/>
      <c r="D24" s="45"/>
      <c r="E24" s="45"/>
      <c r="F24" s="45"/>
      <c r="G24" s="45"/>
      <c r="H24" s="45"/>
      <c r="I24" s="45"/>
    </row>
    <row r="25" spans="1:9">
      <c r="A25" s="45"/>
      <c r="B25" s="45"/>
      <c r="C25" s="45"/>
      <c r="D25" s="45"/>
      <c r="E25" s="45"/>
      <c r="F25" s="45"/>
      <c r="G25" s="45"/>
      <c r="H25" s="45"/>
      <c r="I25" s="45"/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45"/>
      <c r="B28" s="45"/>
      <c r="C28" s="45"/>
      <c r="D28" s="45"/>
      <c r="E28" s="45"/>
      <c r="F28" s="45"/>
      <c r="G28" s="45"/>
      <c r="H28" s="45"/>
      <c r="I28" s="45"/>
    </row>
    <row r="29" spans="1:9">
      <c r="A29" s="45"/>
      <c r="B29" s="45"/>
      <c r="C29" s="45"/>
      <c r="D29" s="45"/>
      <c r="E29" s="45"/>
      <c r="F29" s="45"/>
      <c r="G29" s="45"/>
      <c r="H29" s="45"/>
      <c r="I29" s="45"/>
    </row>
    <row r="30" spans="1:9">
      <c r="A30" s="45"/>
      <c r="B30" s="45"/>
      <c r="C30" s="45"/>
      <c r="D30" s="45"/>
      <c r="E30" s="45"/>
      <c r="F30" s="45"/>
      <c r="G30" s="45"/>
      <c r="H30" s="45"/>
      <c r="I30" s="45"/>
    </row>
    <row r="31" spans="1:9">
      <c r="A31" s="45"/>
      <c r="B31" s="45"/>
      <c r="C31" s="45"/>
      <c r="D31" s="45"/>
      <c r="E31" s="45"/>
      <c r="F31" s="45"/>
      <c r="G31" s="45"/>
      <c r="H31" s="45"/>
      <c r="I31" s="45"/>
    </row>
    <row r="32" spans="1:9">
      <c r="A32" s="45"/>
      <c r="B32" s="45"/>
      <c r="C32" s="45"/>
      <c r="D32" s="45"/>
      <c r="E32" s="45"/>
      <c r="F32" s="45"/>
      <c r="G32" s="45"/>
      <c r="H32" s="45"/>
      <c r="I32" s="45"/>
    </row>
    <row r="33" spans="1:9">
      <c r="A33" s="45"/>
      <c r="B33" s="45"/>
      <c r="C33" s="45"/>
      <c r="D33" s="45"/>
      <c r="E33" s="45"/>
      <c r="F33" s="45"/>
      <c r="G33" s="45"/>
      <c r="H33" s="45"/>
      <c r="I33" s="45"/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>
      <c r="A35" s="45"/>
      <c r="B35" s="45"/>
      <c r="C35" s="45"/>
      <c r="D35" s="45"/>
      <c r="E35" s="45"/>
      <c r="F35" s="45"/>
      <c r="G35" s="45"/>
      <c r="H35" s="45"/>
      <c r="I35" s="45"/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45"/>
      <c r="B41" s="45"/>
      <c r="C41" s="45"/>
      <c r="D41" s="45"/>
      <c r="E41" s="45"/>
      <c r="F41" s="45"/>
      <c r="G41" s="45"/>
      <c r="H41" s="45"/>
      <c r="I41" s="45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45"/>
      <c r="B45" s="45"/>
      <c r="C45" s="45"/>
      <c r="D45" s="45"/>
      <c r="E45" s="45"/>
      <c r="F45" s="45"/>
      <c r="G45" s="45"/>
      <c r="H45" s="45"/>
      <c r="I45" s="45"/>
    </row>
    <row r="46" spans="1:9">
      <c r="A46" s="45"/>
      <c r="B46" s="45"/>
      <c r="C46" s="45"/>
      <c r="D46" s="45"/>
      <c r="E46" s="45"/>
      <c r="F46" s="45"/>
      <c r="G46" s="45"/>
      <c r="H46" s="45"/>
      <c r="I46" s="45"/>
    </row>
    <row r="47" spans="1:9">
      <c r="A47" s="45"/>
      <c r="B47" s="45"/>
      <c r="C47" s="45"/>
      <c r="D47" s="45"/>
      <c r="E47" s="45"/>
      <c r="F47" s="45"/>
      <c r="G47" s="45"/>
      <c r="H47" s="45"/>
      <c r="I47" s="45"/>
    </row>
    <row r="48" spans="1:9">
      <c r="A48" s="45"/>
      <c r="B48" s="45"/>
      <c r="C48" s="45"/>
      <c r="D48" s="45"/>
      <c r="E48" s="45"/>
      <c r="F48" s="45"/>
      <c r="G48" s="45"/>
      <c r="H48" s="45"/>
      <c r="I48" s="45"/>
    </row>
    <row r="49" spans="1:9">
      <c r="A49" s="45"/>
      <c r="B49" s="45"/>
      <c r="C49" s="45"/>
      <c r="D49" s="45"/>
      <c r="E49" s="45"/>
      <c r="F49" s="45"/>
      <c r="G49" s="45"/>
      <c r="H49" s="45"/>
      <c r="I49" s="45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45"/>
      <c r="B51" s="45"/>
      <c r="C51" s="45"/>
      <c r="D51" s="45"/>
      <c r="E51" s="45"/>
      <c r="F51" s="45"/>
      <c r="G51" s="45"/>
      <c r="H51" s="45"/>
      <c r="I51" s="45"/>
    </row>
    <row r="52" spans="1:9">
      <c r="A52" s="45"/>
      <c r="B52" s="45"/>
      <c r="C52" s="45"/>
      <c r="D52" s="45"/>
      <c r="E52" s="45"/>
      <c r="F52" s="45"/>
      <c r="G52" s="45"/>
      <c r="H52" s="45"/>
      <c r="I52" s="45"/>
    </row>
    <row r="53" spans="1:9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45"/>
      <c r="B56" s="45"/>
      <c r="C56" s="45"/>
      <c r="D56" s="45"/>
      <c r="E56" s="45"/>
      <c r="F56" s="45"/>
      <c r="G56" s="45"/>
      <c r="H56" s="45"/>
      <c r="I56" s="45"/>
    </row>
    <row r="57" spans="1:9">
      <c r="A57" s="45"/>
      <c r="B57" s="45"/>
      <c r="C57" s="45"/>
      <c r="D57" s="45"/>
      <c r="E57" s="45"/>
      <c r="F57" s="45"/>
      <c r="G57" s="45"/>
      <c r="H57" s="45"/>
      <c r="I57" s="45"/>
    </row>
  </sheetData>
  <autoFilter ref="A1:O7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23" activePane="bottomLeft" state="frozen"/>
      <selection/>
      <selection pane="bottomLeft" activeCell="C4" sqref="C4:K3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35</v>
      </c>
      <c r="B1" s="39" t="s">
        <v>35</v>
      </c>
      <c r="C1" s="39" t="s">
        <v>36</v>
      </c>
      <c r="D1" s="39" t="s">
        <v>35</v>
      </c>
      <c r="E1" s="39" t="s">
        <v>36</v>
      </c>
      <c r="F1" s="39" t="s">
        <v>36</v>
      </c>
      <c r="G1" s="39" t="s">
        <v>36</v>
      </c>
      <c r="H1" s="39" t="s">
        <v>36</v>
      </c>
      <c r="J1" s="39" t="s">
        <v>36</v>
      </c>
      <c r="K1" s="39" t="s">
        <v>36</v>
      </c>
    </row>
    <row r="2" s="39" customFormat="1" ht="46" customHeight="1" spans="3:11">
      <c r="C2" t="e">
        <f>_xlfn.XLOOKUP(E2,预约送货单!F:F,预约送货单!D:D)</f>
        <v>#N/A</v>
      </c>
      <c r="D2" s="41" t="s">
        <v>37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38</v>
      </c>
    </row>
    <row r="3" s="40" customFormat="1" ht="33" spans="1:17">
      <c r="A3" s="42" t="s">
        <v>39</v>
      </c>
      <c r="B3" s="42" t="s">
        <v>40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41</v>
      </c>
      <c r="B4" s="4" t="s">
        <v>42</v>
      </c>
      <c r="C4" t="str">
        <f>_xlfn.XLOOKUP(E4,预约送货单!F:F,预约送货单!D:D)</f>
        <v>RY20240326007</v>
      </c>
      <c r="D4" t="s">
        <v>16</v>
      </c>
      <c r="E4" t="str">
        <f>_xlfn.XLOOKUP(F4,预约送货单!Z:Z,预约送货单!F:F)</f>
        <v>CW502TS0278</v>
      </c>
      <c r="F4" t="str">
        <f t="shared" si="0"/>
        <v>CW502TS0278W0L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2024-03-26</v>
      </c>
      <c r="K4" t="str">
        <f>IF(D4="香港仓","香港",IF(D4="武汉仓","武汉","广州"))</f>
        <v>香港</v>
      </c>
    </row>
    <row r="5" spans="1:11">
      <c r="A5" t="s">
        <v>41</v>
      </c>
      <c r="B5" s="4" t="s">
        <v>43</v>
      </c>
      <c r="C5" t="str">
        <f>_xlfn.XLOOKUP(E5,预约送货单!F:F,预约送货单!D:D)</f>
        <v>RY20240326007</v>
      </c>
      <c r="D5" t="s">
        <v>16</v>
      </c>
      <c r="E5" t="str">
        <f>_xlfn.XLOOKUP(F5,预约送货单!Z:Z,预约送货单!F:F)</f>
        <v>CW502TS0278</v>
      </c>
      <c r="F5" t="str">
        <f t="shared" si="0"/>
        <v>CW502TS0278W0M</v>
      </c>
      <c r="G5">
        <f>VLOOKUP(D5&amp;B5&amp;A5,分仓ST!A:E,5,0)</f>
        <v>20</v>
      </c>
      <c r="H5" t="str">
        <f>_xlfn.XLOOKUP(E5,预约送货单!F:F,预约送货单!E:E)</f>
        <v>正品</v>
      </c>
      <c r="J5" t="str">
        <f>VLOOKUP(E5,预约送货单!F:N,9,0)</f>
        <v>2024-03-26</v>
      </c>
      <c r="K5" t="str">
        <f t="shared" ref="K5:K43" si="1">IF(D5="香港仓","香港",IF(D5="武汉仓","武汉","广州"))</f>
        <v>香港</v>
      </c>
    </row>
    <row r="6" spans="1:11">
      <c r="A6" t="s">
        <v>41</v>
      </c>
      <c r="B6" s="4" t="s">
        <v>44</v>
      </c>
      <c r="C6" t="str">
        <f>_xlfn.XLOOKUP(E6,预约送货单!F:F,预约送货单!D:D)</f>
        <v>RY20240326007</v>
      </c>
      <c r="D6" t="s">
        <v>16</v>
      </c>
      <c r="E6" t="str">
        <f>_xlfn.XLOOKUP(F6,预约送货单!Z:Z,预约送货单!F:F)</f>
        <v>CW502TS0278</v>
      </c>
      <c r="F6" t="str">
        <f t="shared" si="0"/>
        <v>CW502TS0278W0S</v>
      </c>
      <c r="G6">
        <f>VLOOKUP(D6&amp;B6&amp;A6,分仓ST!A:E,5,0)</f>
        <v>33</v>
      </c>
      <c r="H6" t="str">
        <f>_xlfn.XLOOKUP(E6,预约送货单!F:F,预约送货单!E:E)</f>
        <v>正品</v>
      </c>
      <c r="J6" t="str">
        <f>VLOOKUP(E6,预约送货单!F:N,9,0)</f>
        <v>2024-03-26</v>
      </c>
      <c r="K6" t="str">
        <f t="shared" si="1"/>
        <v>香港</v>
      </c>
    </row>
    <row r="7" ht="19" hidden="1" customHeight="1" spans="1:11">
      <c r="A7" t="s">
        <v>41</v>
      </c>
      <c r="B7" s="4" t="s">
        <v>45</v>
      </c>
      <c r="C7" t="str">
        <f>_xlfn.XLOOKUP(E7,预约送货单!F:F,预约送货单!D:D)</f>
        <v>RY20240326007</v>
      </c>
      <c r="D7" t="s">
        <v>16</v>
      </c>
      <c r="E7" t="str">
        <f>_xlfn.XLOOKUP(F7,预约送货单!Z:Z,预约送货单!F:F)</f>
        <v>CW502TS0278</v>
      </c>
      <c r="F7" t="str">
        <f t="shared" si="0"/>
        <v>CW502TS0278W0XS</v>
      </c>
      <c r="G7">
        <f>VLOOKUP(D7&amp;B7&amp;A7,分仓ST!A:E,5,0)</f>
        <v>0</v>
      </c>
      <c r="H7" t="str">
        <f>_xlfn.XLOOKUP(E7,预约送货单!F:F,预约送货单!E:E)</f>
        <v>正品</v>
      </c>
      <c r="J7" t="str">
        <f>VLOOKUP(E7,预约送货单!F:N,9,0)</f>
        <v>2024-03-26</v>
      </c>
      <c r="K7" t="str">
        <f t="shared" si="1"/>
        <v>香港</v>
      </c>
    </row>
    <row r="8" hidden="1" spans="1:11">
      <c r="A8" t="s">
        <v>41</v>
      </c>
      <c r="B8" s="4" t="s">
        <v>42</v>
      </c>
      <c r="C8" t="str">
        <f>_xlfn.XLOOKUP(E8,预约送货单!F:F,预约送货单!D:D)</f>
        <v>RY20240326007</v>
      </c>
      <c r="D8" t="s">
        <v>24</v>
      </c>
      <c r="E8" t="str">
        <f>_xlfn.XLOOKUP(F8,预约送货单!Z:Z,预约送货单!F:F)</f>
        <v>CW502TS0278</v>
      </c>
      <c r="F8" t="str">
        <f t="shared" si="0"/>
        <v>CW502TS0278W0L</v>
      </c>
      <c r="G8">
        <f>VLOOKUP(D8&amp;B8&amp;A8,分仓ST!A:E,5,0)</f>
        <v>0</v>
      </c>
      <c r="H8" t="str">
        <f>_xlfn.XLOOKUP(E8,预约送货单!F:F,预约送货单!E:E)</f>
        <v>正品</v>
      </c>
      <c r="J8" t="str">
        <f>VLOOKUP(E8,预约送货单!F:N,9,0)</f>
        <v>2024-03-26</v>
      </c>
      <c r="K8" t="str">
        <f t="shared" si="1"/>
        <v>广州</v>
      </c>
    </row>
    <row r="9" spans="1:11">
      <c r="A9" t="s">
        <v>41</v>
      </c>
      <c r="B9" s="4" t="s">
        <v>43</v>
      </c>
      <c r="C9" t="str">
        <f>_xlfn.XLOOKUP(E9,预约送货单!F:F,预约送货单!D:D)</f>
        <v>RY20240326007</v>
      </c>
      <c r="D9" t="s">
        <v>24</v>
      </c>
      <c r="E9" t="str">
        <f>_xlfn.XLOOKUP(F9,预约送货单!Z:Z,预约送货单!F:F)</f>
        <v>CW502TS0278</v>
      </c>
      <c r="F9" t="str">
        <f t="shared" si="0"/>
        <v>CW502TS0278W0M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2024-03-26</v>
      </c>
      <c r="K9" t="str">
        <f t="shared" si="1"/>
        <v>广州</v>
      </c>
    </row>
    <row r="10" spans="1:11">
      <c r="A10" t="s">
        <v>41</v>
      </c>
      <c r="B10" s="4" t="s">
        <v>44</v>
      </c>
      <c r="C10" t="str">
        <f>_xlfn.XLOOKUP(E10,预约送货单!F:F,预约送货单!D:D)</f>
        <v>RY20240326007</v>
      </c>
      <c r="D10" t="s">
        <v>24</v>
      </c>
      <c r="E10" t="str">
        <f>_xlfn.XLOOKUP(F10,预约送货单!Z:Z,预约送货单!F:F)</f>
        <v>CW502TS0278</v>
      </c>
      <c r="F10" t="str">
        <f t="shared" si="0"/>
        <v>CW502TS0278W0S</v>
      </c>
      <c r="G10">
        <f>VLOOKUP(D10&amp;B10&amp;A10,分仓ST!A:E,5,0)</f>
        <v>12</v>
      </c>
      <c r="H10" t="str">
        <f>_xlfn.XLOOKUP(E10,预约送货单!F:F,预约送货单!E:E)</f>
        <v>正品</v>
      </c>
      <c r="J10" t="str">
        <f>VLOOKUP(E10,预约送货单!F:N,9,0)</f>
        <v>2024-03-26</v>
      </c>
      <c r="K10" t="str">
        <f t="shared" si="1"/>
        <v>广州</v>
      </c>
    </row>
    <row r="11" hidden="1" spans="1:11">
      <c r="A11" t="s">
        <v>41</v>
      </c>
      <c r="B11" s="4" t="s">
        <v>45</v>
      </c>
      <c r="C11" t="str">
        <f>_xlfn.XLOOKUP(E11,预约送货单!F:F,预约送货单!D:D)</f>
        <v>RY20240326007</v>
      </c>
      <c r="D11" t="s">
        <v>24</v>
      </c>
      <c r="E11" t="str">
        <f>_xlfn.XLOOKUP(F11,预约送货单!Z:Z,预约送货单!F:F)</f>
        <v>CW502TS0278</v>
      </c>
      <c r="F11" t="str">
        <f t="shared" si="0"/>
        <v>CW502TS0278W0XS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2024-03-26</v>
      </c>
      <c r="K11" t="str">
        <f t="shared" si="1"/>
        <v>广州</v>
      </c>
    </row>
    <row r="12" spans="1:11">
      <c r="A12" t="s">
        <v>41</v>
      </c>
      <c r="B12" s="4" t="s">
        <v>42</v>
      </c>
      <c r="C12" t="str">
        <f>_xlfn.XLOOKUP(E12,预约送货单!F:F,预约送货单!D:D)</f>
        <v>RY20240326007</v>
      </c>
      <c r="D12" t="s">
        <v>26</v>
      </c>
      <c r="E12" t="str">
        <f>_xlfn.XLOOKUP(F12,预约送货单!Z:Z,预约送货单!F:F)</f>
        <v>CW502TS0278</v>
      </c>
      <c r="F12" t="str">
        <f t="shared" si="0"/>
        <v>CW502TS0278W0L</v>
      </c>
      <c r="G12">
        <f>VLOOKUP(D12&amp;B12&amp;A12,分仓ST!A:E,5,0)</f>
        <v>18</v>
      </c>
      <c r="H12" t="str">
        <f>_xlfn.XLOOKUP(E12,预约送货单!F:F,预约送货单!E:E)</f>
        <v>正品</v>
      </c>
      <c r="J12" t="str">
        <f>VLOOKUP(E12,预约送货单!F:N,9,0)</f>
        <v>2024-03-26</v>
      </c>
      <c r="K12" t="str">
        <f t="shared" si="1"/>
        <v>广州</v>
      </c>
    </row>
    <row r="13" spans="1:11">
      <c r="A13" t="s">
        <v>41</v>
      </c>
      <c r="B13" s="4" t="s">
        <v>43</v>
      </c>
      <c r="C13" t="str">
        <f>_xlfn.XLOOKUP(E13,预约送货单!F:F,预约送货单!D:D)</f>
        <v>RY20240326007</v>
      </c>
      <c r="D13" t="s">
        <v>26</v>
      </c>
      <c r="E13" t="str">
        <f>_xlfn.XLOOKUP(F13,预约送货单!Z:Z,预约送货单!F:F)</f>
        <v>CW502TS0278</v>
      </c>
      <c r="F13" t="str">
        <f t="shared" si="0"/>
        <v>CW502TS0278W0M</v>
      </c>
      <c r="G13">
        <f>VLOOKUP(D13&amp;B13&amp;A13,分仓ST!A:E,5,0)</f>
        <v>22</v>
      </c>
      <c r="H13" t="str">
        <f>_xlfn.XLOOKUP(E13,预约送货单!F:F,预约送货单!E:E)</f>
        <v>正品</v>
      </c>
      <c r="J13" t="str">
        <f>VLOOKUP(E13,预约送货单!F:N,9,0)</f>
        <v>2024-03-26</v>
      </c>
      <c r="K13" t="str">
        <f t="shared" si="1"/>
        <v>广州</v>
      </c>
    </row>
    <row r="14" spans="1:11">
      <c r="A14" t="s">
        <v>41</v>
      </c>
      <c r="B14" s="4" t="s">
        <v>44</v>
      </c>
      <c r="C14" t="str">
        <f>_xlfn.XLOOKUP(E14,预约送货单!F:F,预约送货单!D:D)</f>
        <v>RY20240326007</v>
      </c>
      <c r="D14" t="s">
        <v>26</v>
      </c>
      <c r="E14" t="str">
        <f>_xlfn.XLOOKUP(F14,预约送货单!Z:Z,预约送货单!F:F)</f>
        <v>CW502TS0278</v>
      </c>
      <c r="F14" t="str">
        <f t="shared" si="0"/>
        <v>CW502TS0278W0S</v>
      </c>
      <c r="G14">
        <f>VLOOKUP(D14&amp;B14&amp;A14,分仓ST!A:E,5,0)</f>
        <v>13</v>
      </c>
      <c r="H14" t="str">
        <f>_xlfn.XLOOKUP(E14,预约送货单!F:F,预约送货单!E:E)</f>
        <v>正品</v>
      </c>
      <c r="J14" t="str">
        <f>VLOOKUP(E14,预约送货单!F:N,9,0)</f>
        <v>2024-03-26</v>
      </c>
      <c r="K14" t="str">
        <f t="shared" si="1"/>
        <v>广州</v>
      </c>
    </row>
    <row r="15" spans="1:11">
      <c r="A15" t="s">
        <v>41</v>
      </c>
      <c r="B15" s="4" t="s">
        <v>45</v>
      </c>
      <c r="C15" t="str">
        <f>_xlfn.XLOOKUP(E15,预约送货单!F:F,预约送货单!D:D)</f>
        <v>RY20240326007</v>
      </c>
      <c r="D15" t="s">
        <v>26</v>
      </c>
      <c r="E15" t="str">
        <f>_xlfn.XLOOKUP(F15,预约送货单!Z:Z,预约送货单!F:F)</f>
        <v>CW502TS0278</v>
      </c>
      <c r="F15" t="str">
        <f t="shared" si="0"/>
        <v>CW502TS0278W0XS</v>
      </c>
      <c r="G15">
        <f>VLOOKUP(D15&amp;B15&amp;A15,分仓ST!A:E,5,0)</f>
        <v>10</v>
      </c>
      <c r="H15" t="str">
        <f>_xlfn.XLOOKUP(E15,预约送货单!F:F,预约送货单!E:E)</f>
        <v>正品</v>
      </c>
      <c r="J15" t="str">
        <f>VLOOKUP(E15,预约送货单!F:N,9,0)</f>
        <v>2024-03-26</v>
      </c>
      <c r="K15" t="str">
        <f t="shared" si="1"/>
        <v>广州</v>
      </c>
    </row>
    <row r="16" hidden="1" spans="1:11">
      <c r="A16" t="s">
        <v>41</v>
      </c>
      <c r="B16" s="4" t="s">
        <v>42</v>
      </c>
      <c r="C16" t="str">
        <f>_xlfn.XLOOKUP(E16,预约送货单!F:F,预约送货单!D:D)</f>
        <v>RY20240326007</v>
      </c>
      <c r="D16" t="s">
        <v>28</v>
      </c>
      <c r="E16" t="str">
        <f>_xlfn.XLOOKUP(F16,预约送货单!Z:Z,预约送货单!F:F)</f>
        <v>CW502TS0278</v>
      </c>
      <c r="F16" t="str">
        <f t="shared" ref="F16:F43" si="2">A16&amp;B16</f>
        <v>CW502TS0278W0L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2024-03-26</v>
      </c>
      <c r="K16" t="str">
        <f t="shared" si="1"/>
        <v>广州</v>
      </c>
    </row>
    <row r="17" hidden="1" spans="1:11">
      <c r="A17" t="s">
        <v>41</v>
      </c>
      <c r="B17" s="4" t="s">
        <v>43</v>
      </c>
      <c r="C17" t="str">
        <f>_xlfn.XLOOKUP(E17,预约送货单!F:F,预约送货单!D:D)</f>
        <v>RY20240326007</v>
      </c>
      <c r="D17" t="s">
        <v>28</v>
      </c>
      <c r="E17" t="str">
        <f>_xlfn.XLOOKUP(F17,预约送货单!Z:Z,预约送货单!F:F)</f>
        <v>CW502TS0278</v>
      </c>
      <c r="F17" t="str">
        <f t="shared" si="2"/>
        <v>CW502TS0278W0M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2024-03-26</v>
      </c>
      <c r="K17" t="str">
        <f t="shared" si="1"/>
        <v>广州</v>
      </c>
    </row>
    <row r="18" spans="1:11">
      <c r="A18" t="s">
        <v>41</v>
      </c>
      <c r="B18" s="4" t="s">
        <v>44</v>
      </c>
      <c r="C18" t="str">
        <f>_xlfn.XLOOKUP(E18,预约送货单!F:F,预约送货单!D:D)</f>
        <v>RY20240326007</v>
      </c>
      <c r="D18" t="s">
        <v>28</v>
      </c>
      <c r="E18" t="str">
        <f>_xlfn.XLOOKUP(F18,预约送货单!Z:Z,预约送货单!F:F)</f>
        <v>CW502TS0278</v>
      </c>
      <c r="F18" t="str">
        <f t="shared" si="2"/>
        <v>CW502TS0278W0S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2024-03-26</v>
      </c>
      <c r="K18" t="str">
        <f t="shared" si="1"/>
        <v>广州</v>
      </c>
    </row>
    <row r="19" hidden="1" spans="1:11">
      <c r="A19" t="s">
        <v>41</v>
      </c>
      <c r="B19" s="4" t="s">
        <v>45</v>
      </c>
      <c r="C19" t="str">
        <f>_xlfn.XLOOKUP(E19,预约送货单!F:F,预约送货单!D:D)</f>
        <v>RY20240326007</v>
      </c>
      <c r="D19" t="s">
        <v>28</v>
      </c>
      <c r="E19" t="str">
        <f>_xlfn.XLOOKUP(F19,预约送货单!Z:Z,预约送货单!F:F)</f>
        <v>CW502TS0278</v>
      </c>
      <c r="F19" t="str">
        <f t="shared" si="2"/>
        <v>CW502TS0278W0XS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2024-03-26</v>
      </c>
      <c r="K19" t="str">
        <f t="shared" si="1"/>
        <v>广州</v>
      </c>
    </row>
    <row r="20" spans="1:11">
      <c r="A20" t="s">
        <v>46</v>
      </c>
      <c r="B20" s="4" t="s">
        <v>42</v>
      </c>
      <c r="C20" t="str">
        <f>_xlfn.XLOOKUP(E20,预约送货单!F:F,预约送货单!D:D)</f>
        <v>RY20240326008</v>
      </c>
      <c r="D20" t="s">
        <v>16</v>
      </c>
      <c r="E20" t="str">
        <f>_xlfn.XLOOKUP(F20,预约送货单!Z:Z,预约送货单!F:F)</f>
        <v>CW502TV0121</v>
      </c>
      <c r="F20" t="str">
        <f t="shared" si="2"/>
        <v>CW502TV0121B0L</v>
      </c>
      <c r="G20">
        <f>VLOOKUP(D20&amp;B20&amp;A20,分仓ST!A:E,5,0)</f>
        <v>6</v>
      </c>
      <c r="H20" t="str">
        <f>_xlfn.XLOOKUP(E20,预约送货单!F:F,预约送货单!E:E)</f>
        <v>正品</v>
      </c>
      <c r="J20" t="str">
        <f>VLOOKUP(E20,预约送货单!F:N,9,0)</f>
        <v>2024-03-26</v>
      </c>
      <c r="K20" t="str">
        <f t="shared" si="1"/>
        <v>香港</v>
      </c>
    </row>
    <row r="21" spans="1:11">
      <c r="A21" t="s">
        <v>46</v>
      </c>
      <c r="B21" s="4" t="s">
        <v>43</v>
      </c>
      <c r="C21" t="str">
        <f>_xlfn.XLOOKUP(E21,预约送货单!F:F,预约送货单!D:D)</f>
        <v>RY20240326008</v>
      </c>
      <c r="D21" t="s">
        <v>16</v>
      </c>
      <c r="E21" t="str">
        <f>_xlfn.XLOOKUP(F21,预约送货单!Z:Z,预约送货单!F:F)</f>
        <v>CW502TV0121</v>
      </c>
      <c r="F21" t="str">
        <f t="shared" si="2"/>
        <v>CW502TV0121B0M</v>
      </c>
      <c r="G21">
        <f>VLOOKUP(D21&amp;B21&amp;A21,分仓ST!A:E,5,0)</f>
        <v>19</v>
      </c>
      <c r="H21" t="str">
        <f>_xlfn.XLOOKUP(E21,预约送货单!F:F,预约送货单!E:E)</f>
        <v>正品</v>
      </c>
      <c r="J21" t="str">
        <f>VLOOKUP(E21,预约送货单!F:N,9,0)</f>
        <v>2024-03-26</v>
      </c>
      <c r="K21" t="str">
        <f t="shared" si="1"/>
        <v>香港</v>
      </c>
    </row>
    <row r="22" spans="1:11">
      <c r="A22" t="s">
        <v>46</v>
      </c>
      <c r="B22" s="4" t="s">
        <v>44</v>
      </c>
      <c r="C22" t="str">
        <f>_xlfn.XLOOKUP(E22,预约送货单!F:F,预约送货单!D:D)</f>
        <v>RY20240326008</v>
      </c>
      <c r="D22" t="s">
        <v>16</v>
      </c>
      <c r="E22" t="str">
        <f>_xlfn.XLOOKUP(F22,预约送货单!Z:Z,预约送货单!F:F)</f>
        <v>CW502TV0121</v>
      </c>
      <c r="F22" t="str">
        <f t="shared" si="2"/>
        <v>CW502TV0121B0S</v>
      </c>
      <c r="G22">
        <f>VLOOKUP(D22&amp;B22&amp;A22,分仓ST!A:E,5,0)</f>
        <v>4</v>
      </c>
      <c r="H22" t="str">
        <f>_xlfn.XLOOKUP(E22,预约送货单!F:F,预约送货单!E:E)</f>
        <v>正品</v>
      </c>
      <c r="J22" t="str">
        <f>VLOOKUP(E22,预约送货单!F:N,9,0)</f>
        <v>2024-03-26</v>
      </c>
      <c r="K22" t="str">
        <f t="shared" si="1"/>
        <v>香港</v>
      </c>
    </row>
    <row r="23" spans="1:11">
      <c r="A23" t="s">
        <v>46</v>
      </c>
      <c r="B23" s="4" t="s">
        <v>47</v>
      </c>
      <c r="C23" t="str">
        <f>_xlfn.XLOOKUP(E23,预约送货单!F:F,预约送货单!D:D)</f>
        <v>RY20240326008</v>
      </c>
      <c r="D23" t="s">
        <v>16</v>
      </c>
      <c r="E23" t="str">
        <f>_xlfn.XLOOKUP(F23,预约送货单!Z:Z,预约送货单!F:F)</f>
        <v>CW502TV0121</v>
      </c>
      <c r="F23" t="str">
        <f t="shared" si="2"/>
        <v>CW502TV0121B0XL</v>
      </c>
      <c r="G23">
        <f>VLOOKUP(D23&amp;B23&amp;A23,分仓ST!A:E,5,0)</f>
        <v>6</v>
      </c>
      <c r="H23" t="str">
        <f>_xlfn.XLOOKUP(E23,预约送货单!F:F,预约送货单!E:E)</f>
        <v>正品</v>
      </c>
      <c r="J23" t="str">
        <f>VLOOKUP(E23,预约送货单!F:N,9,0)</f>
        <v>2024-03-26</v>
      </c>
      <c r="K23" t="str">
        <f t="shared" si="1"/>
        <v>香港</v>
      </c>
    </row>
    <row r="24" spans="1:11">
      <c r="A24" t="s">
        <v>46</v>
      </c>
      <c r="B24" s="4" t="s">
        <v>42</v>
      </c>
      <c r="C24" t="str">
        <f>_xlfn.XLOOKUP(E24,预约送货单!F:F,预约送货单!D:D)</f>
        <v>RY20240326008</v>
      </c>
      <c r="D24" t="s">
        <v>26</v>
      </c>
      <c r="E24" t="str">
        <f>_xlfn.XLOOKUP(F24,预约送货单!Z:Z,预约送货单!F:F)</f>
        <v>CW502TV0121</v>
      </c>
      <c r="F24" t="str">
        <f t="shared" si="2"/>
        <v>CW502TV0121B0L</v>
      </c>
      <c r="G24">
        <f>VLOOKUP(D24&amp;B24&amp;A24,分仓ST!A:E,5,0)</f>
        <v>11</v>
      </c>
      <c r="H24" t="str">
        <f>_xlfn.XLOOKUP(E24,预约送货单!F:F,预约送货单!E:E)</f>
        <v>正品</v>
      </c>
      <c r="J24" t="str">
        <f>VLOOKUP(E24,预约送货单!F:N,9,0)</f>
        <v>2024-03-26</v>
      </c>
      <c r="K24" t="str">
        <f t="shared" si="1"/>
        <v>广州</v>
      </c>
    </row>
    <row r="25" spans="1:11">
      <c r="A25" t="s">
        <v>46</v>
      </c>
      <c r="B25" s="4" t="s">
        <v>43</v>
      </c>
      <c r="C25" t="str">
        <f>_xlfn.XLOOKUP(E25,预约送货单!F:F,预约送货单!D:D)</f>
        <v>RY20240326008</v>
      </c>
      <c r="D25" t="s">
        <v>26</v>
      </c>
      <c r="E25" t="str">
        <f>_xlfn.XLOOKUP(F25,预约送货单!Z:Z,预约送货单!F:F)</f>
        <v>CW502TV0121</v>
      </c>
      <c r="F25" t="str">
        <f t="shared" si="2"/>
        <v>CW502TV0121B0M</v>
      </c>
      <c r="G25">
        <f>VLOOKUP(D25&amp;B25&amp;A25,分仓ST!A:E,5,0)</f>
        <v>15</v>
      </c>
      <c r="H25" t="str">
        <f>_xlfn.XLOOKUP(E25,预约送货单!F:F,预约送货单!E:E)</f>
        <v>正品</v>
      </c>
      <c r="J25" t="str">
        <f>VLOOKUP(E25,预约送货单!F:N,9,0)</f>
        <v>2024-03-26</v>
      </c>
      <c r="K25" t="str">
        <f t="shared" si="1"/>
        <v>广州</v>
      </c>
    </row>
    <row r="26" spans="1:11">
      <c r="A26" t="s">
        <v>46</v>
      </c>
      <c r="B26" s="4" t="s">
        <v>44</v>
      </c>
      <c r="C26" t="str">
        <f>_xlfn.XLOOKUP(E26,预约送货单!F:F,预约送货单!D:D)</f>
        <v>RY20240326008</v>
      </c>
      <c r="D26" t="s">
        <v>26</v>
      </c>
      <c r="E26" t="str">
        <f>_xlfn.XLOOKUP(F26,预约送货单!Z:Z,预约送货单!F:F)</f>
        <v>CW502TV0121</v>
      </c>
      <c r="F26" t="str">
        <f t="shared" si="2"/>
        <v>CW502TV0121B0S</v>
      </c>
      <c r="G26">
        <f>VLOOKUP(D26&amp;B26&amp;A26,分仓ST!A:E,5,0)</f>
        <v>31</v>
      </c>
      <c r="H26" t="str">
        <f>_xlfn.XLOOKUP(E26,预约送货单!F:F,预约送货单!E:E)</f>
        <v>正品</v>
      </c>
      <c r="J26" t="str">
        <f>VLOOKUP(E26,预约送货单!F:N,9,0)</f>
        <v>2024-03-26</v>
      </c>
      <c r="K26" t="str">
        <f t="shared" si="1"/>
        <v>广州</v>
      </c>
    </row>
    <row r="27" spans="1:11">
      <c r="A27" t="s">
        <v>46</v>
      </c>
      <c r="B27" s="4" t="s">
        <v>47</v>
      </c>
      <c r="C27" t="str">
        <f>_xlfn.XLOOKUP(E27,预约送货单!F:F,预约送货单!D:D)</f>
        <v>RY20240326008</v>
      </c>
      <c r="D27" t="s">
        <v>26</v>
      </c>
      <c r="E27" t="str">
        <f>_xlfn.XLOOKUP(F27,预约送货单!Z:Z,预约送货单!F:F)</f>
        <v>CW502TV0121</v>
      </c>
      <c r="F27" t="str">
        <f t="shared" si="2"/>
        <v>CW502TV0121B0XL</v>
      </c>
      <c r="G27">
        <f>VLOOKUP(D27&amp;B27&amp;A27,分仓ST!A:E,5,0)</f>
        <v>1</v>
      </c>
      <c r="H27" t="str">
        <f>_xlfn.XLOOKUP(E27,预约送货单!F:F,预约送货单!E:E)</f>
        <v>正品</v>
      </c>
      <c r="J27" t="str">
        <f>VLOOKUP(E27,预约送货单!F:N,9,0)</f>
        <v>2024-03-26</v>
      </c>
      <c r="K27" t="str">
        <f t="shared" si="1"/>
        <v>广州</v>
      </c>
    </row>
    <row r="28" hidden="1" spans="1:11">
      <c r="A28" t="s">
        <v>46</v>
      </c>
      <c r="B28" s="4" t="s">
        <v>42</v>
      </c>
      <c r="C28" t="str">
        <f>_xlfn.XLOOKUP(E28,预约送货单!F:F,预约送货单!D:D)</f>
        <v>RY20240326008</v>
      </c>
      <c r="D28" t="s">
        <v>28</v>
      </c>
      <c r="E28" t="str">
        <f>_xlfn.XLOOKUP(F28,预约送货单!Z:Z,预约送货单!F:F)</f>
        <v>CW502TV0121</v>
      </c>
      <c r="F28" t="str">
        <f t="shared" si="2"/>
        <v>CW502TV0121B0L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2024-03-26</v>
      </c>
      <c r="K28" t="str">
        <f t="shared" si="1"/>
        <v>广州</v>
      </c>
    </row>
    <row r="29" hidden="1" spans="1:11">
      <c r="A29" t="s">
        <v>46</v>
      </c>
      <c r="B29" s="4" t="s">
        <v>43</v>
      </c>
      <c r="C29" t="str">
        <f>_xlfn.XLOOKUP(E29,预约送货单!F:F,预约送货单!D:D)</f>
        <v>RY20240326008</v>
      </c>
      <c r="D29" t="s">
        <v>28</v>
      </c>
      <c r="E29" t="str">
        <f>_xlfn.XLOOKUP(F29,预约送货单!Z:Z,预约送货单!F:F)</f>
        <v>CW502TV0121</v>
      </c>
      <c r="F29" t="str">
        <f t="shared" si="2"/>
        <v>CW502TV0121B0M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2024-03-26</v>
      </c>
      <c r="K29" t="str">
        <f t="shared" si="1"/>
        <v>广州</v>
      </c>
    </row>
    <row r="30" spans="1:11">
      <c r="A30" t="s">
        <v>46</v>
      </c>
      <c r="B30" s="4" t="s">
        <v>44</v>
      </c>
      <c r="C30" t="str">
        <f>_xlfn.XLOOKUP(E30,预约送货单!F:F,预约送货单!D:D)</f>
        <v>RY20240326008</v>
      </c>
      <c r="D30" t="s">
        <v>28</v>
      </c>
      <c r="E30" t="str">
        <f>_xlfn.XLOOKUP(F30,预约送货单!Z:Z,预约送货单!F:F)</f>
        <v>CW502TV0121</v>
      </c>
      <c r="F30" t="str">
        <f t="shared" si="2"/>
        <v>CW502TV0121B0S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2024-03-26</v>
      </c>
      <c r="K30" t="str">
        <f t="shared" si="1"/>
        <v>广州</v>
      </c>
    </row>
    <row r="31" hidden="1" spans="1:11">
      <c r="A31" t="s">
        <v>46</v>
      </c>
      <c r="B31" s="4" t="s">
        <v>47</v>
      </c>
      <c r="C31" t="str">
        <f>_xlfn.XLOOKUP(E31,预约送货单!F:F,预约送货单!D:D)</f>
        <v>RY20240326008</v>
      </c>
      <c r="D31" t="s">
        <v>28</v>
      </c>
      <c r="E31" t="str">
        <f>_xlfn.XLOOKUP(F31,预约送货单!Z:Z,预约送货单!F:F)</f>
        <v>CW502TV0121</v>
      </c>
      <c r="F31" t="str">
        <f t="shared" si="2"/>
        <v>CW502TV0121B0XL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2024-03-26</v>
      </c>
      <c r="K31" t="str">
        <f t="shared" si="1"/>
        <v>广州</v>
      </c>
    </row>
    <row r="32" spans="1:11">
      <c r="A32" t="s">
        <v>46</v>
      </c>
      <c r="B32" s="4" t="s">
        <v>42</v>
      </c>
      <c r="C32" t="str">
        <f>_xlfn.XLOOKUP(E32,预约送货单!F:F,预约送货单!D:D)</f>
        <v>RY20240326008</v>
      </c>
      <c r="D32" t="s">
        <v>24</v>
      </c>
      <c r="E32" t="str">
        <f>_xlfn.XLOOKUP(F32,预约送货单!Z:Z,预约送货单!F:F)</f>
        <v>CW502TV0121</v>
      </c>
      <c r="F32" t="str">
        <f t="shared" si="2"/>
        <v>CW502TV0121B0L</v>
      </c>
      <c r="G32">
        <f>VLOOKUP(D32&amp;B32&amp;A32,分仓ST!A:E,5,0)</f>
        <v>2</v>
      </c>
      <c r="H32" t="str">
        <f>_xlfn.XLOOKUP(E32,预约送货单!F:F,预约送货单!E:E)</f>
        <v>正品</v>
      </c>
      <c r="J32" t="str">
        <f>VLOOKUP(E32,预约送货单!F:N,9,0)</f>
        <v>2024-03-26</v>
      </c>
      <c r="K32" t="str">
        <f t="shared" si="1"/>
        <v>广州</v>
      </c>
    </row>
    <row r="33" spans="1:11">
      <c r="A33" t="s">
        <v>46</v>
      </c>
      <c r="B33" s="4" t="s">
        <v>43</v>
      </c>
      <c r="C33" t="str">
        <f>_xlfn.XLOOKUP(E33,预约送货单!F:F,预约送货单!D:D)</f>
        <v>RY20240326008</v>
      </c>
      <c r="D33" t="s">
        <v>24</v>
      </c>
      <c r="E33" t="str">
        <f>_xlfn.XLOOKUP(F33,预约送货单!Z:Z,预约送货单!F:F)</f>
        <v>CW502TV0121</v>
      </c>
      <c r="F33" t="str">
        <f t="shared" si="2"/>
        <v>CW502TV0121B0M</v>
      </c>
      <c r="G33">
        <f>VLOOKUP(D33&amp;B33&amp;A33,分仓ST!A:E,5,0)</f>
        <v>4</v>
      </c>
      <c r="H33" t="str">
        <f>_xlfn.XLOOKUP(E33,预约送货单!F:F,预约送货单!E:E)</f>
        <v>正品</v>
      </c>
      <c r="J33" t="str">
        <f>VLOOKUP(E33,预约送货单!F:N,9,0)</f>
        <v>2024-03-26</v>
      </c>
      <c r="K33" t="str">
        <f t="shared" si="1"/>
        <v>广州</v>
      </c>
    </row>
    <row r="34" hidden="1" spans="1:11">
      <c r="A34" t="s">
        <v>46</v>
      </c>
      <c r="B34" s="4" t="s">
        <v>44</v>
      </c>
      <c r="C34" t="str">
        <f>_xlfn.XLOOKUP(E34,预约送货单!F:F,预约送货单!D:D)</f>
        <v>RY20240326008</v>
      </c>
      <c r="D34" t="s">
        <v>24</v>
      </c>
      <c r="E34" t="str">
        <f>_xlfn.XLOOKUP(F34,预约送货单!Z:Z,预约送货单!F:F)</f>
        <v>CW502TV0121</v>
      </c>
      <c r="F34" t="str">
        <f t="shared" si="2"/>
        <v>CW502TV0121B0S</v>
      </c>
      <c r="G34">
        <f>VLOOKUP(D34&amp;B34&amp;A34,分仓ST!A:E,5,0)</f>
        <v>0</v>
      </c>
      <c r="H34" t="str">
        <f>_xlfn.XLOOKUP(E34,预约送货单!F:F,预约送货单!E:E)</f>
        <v>正品</v>
      </c>
      <c r="J34" t="str">
        <f>VLOOKUP(E34,预约送货单!F:N,9,0)</f>
        <v>2024-03-26</v>
      </c>
      <c r="K34" t="str">
        <f t="shared" si="1"/>
        <v>广州</v>
      </c>
    </row>
    <row r="35" spans="1:11">
      <c r="A35" t="s">
        <v>46</v>
      </c>
      <c r="B35" s="4" t="s">
        <v>47</v>
      </c>
      <c r="C35" t="str">
        <f>_xlfn.XLOOKUP(E35,预约送货单!F:F,预约送货单!D:D)</f>
        <v>RY20240326008</v>
      </c>
      <c r="D35" t="s">
        <v>24</v>
      </c>
      <c r="E35" t="str">
        <f>_xlfn.XLOOKUP(F35,预约送货单!Z:Z,预约送货单!F:F)</f>
        <v>CW502TV0121</v>
      </c>
      <c r="F35" t="str">
        <f t="shared" si="2"/>
        <v>CW502TV0121B0XL</v>
      </c>
      <c r="G35">
        <f>VLOOKUP(D35&amp;B35&amp;A35,分仓ST!A:E,5,0)</f>
        <v>2</v>
      </c>
      <c r="H35" t="str">
        <f>_xlfn.XLOOKUP(E35,预约送货单!F:F,预约送货单!E:E)</f>
        <v>正品</v>
      </c>
      <c r="J35" t="str">
        <f>VLOOKUP(E35,预约送货单!F:N,9,0)</f>
        <v>2024-03-26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1:11">
      <c r="A62" s="45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1:11">
      <c r="A63" s="45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1:11">
      <c r="A64" s="45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1:11">
      <c r="A65" s="45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1:11">
      <c r="A66" s="45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5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5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5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5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5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0"/>
        <filter val="20"/>
        <filter val="1"/>
        <filter val="11"/>
        <filter val="31"/>
        <filter val="2"/>
        <filter val="12"/>
        <filter val="22"/>
        <filter val="13"/>
        <filter val="33"/>
        <filter val="4"/>
        <filter val="15"/>
        <filter val="6"/>
        <filter val="8"/>
        <filter val="18"/>
        <filter val="1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48</v>
      </c>
      <c r="B1" s="37" t="s">
        <v>49</v>
      </c>
      <c r="C1" s="36" t="s">
        <v>50</v>
      </c>
      <c r="D1" s="36" t="s">
        <v>51</v>
      </c>
      <c r="E1" s="36" t="s">
        <v>5</v>
      </c>
      <c r="F1" s="36" t="s">
        <v>52</v>
      </c>
      <c r="G1" s="36" t="s">
        <v>53</v>
      </c>
      <c r="H1" s="36" t="s">
        <v>54</v>
      </c>
      <c r="I1" s="36" t="s">
        <v>55</v>
      </c>
      <c r="J1" s="36" t="s">
        <v>6</v>
      </c>
      <c r="K1" s="36" t="s">
        <v>4</v>
      </c>
      <c r="L1" s="36" t="s">
        <v>56</v>
      </c>
      <c r="M1" s="36" t="s">
        <v>57</v>
      </c>
      <c r="N1" s="36" t="s">
        <v>7</v>
      </c>
      <c r="O1" s="36" t="s">
        <v>58</v>
      </c>
      <c r="P1" s="36" t="s">
        <v>59</v>
      </c>
      <c r="Q1" s="36" t="s">
        <v>60</v>
      </c>
      <c r="R1" s="36" t="s">
        <v>61</v>
      </c>
      <c r="S1" s="36" t="s">
        <v>62</v>
      </c>
      <c r="T1" s="36" t="s">
        <v>63</v>
      </c>
      <c r="U1" s="36" t="s">
        <v>1</v>
      </c>
      <c r="V1" s="36" t="s">
        <v>64</v>
      </c>
      <c r="W1" s="36" t="s">
        <v>65</v>
      </c>
      <c r="X1" s="36" t="s">
        <v>66</v>
      </c>
      <c r="Y1" s="36" t="s">
        <v>67</v>
      </c>
      <c r="Z1" s="36" t="s">
        <v>3</v>
      </c>
      <c r="AA1" s="36" t="s">
        <v>68</v>
      </c>
      <c r="AB1" s="36" t="s">
        <v>40</v>
      </c>
      <c r="AC1" s="36" t="s">
        <v>69</v>
      </c>
      <c r="AD1" s="36" t="s">
        <v>70</v>
      </c>
      <c r="AE1" s="36" t="s">
        <v>71</v>
      </c>
      <c r="AF1" s="36" t="s">
        <v>72</v>
      </c>
      <c r="AG1" s="36" t="s">
        <v>73</v>
      </c>
      <c r="AH1" s="36" t="s">
        <v>74</v>
      </c>
      <c r="AI1" s="36" t="s">
        <v>75</v>
      </c>
    </row>
    <row r="2" s="36" customFormat="1" ht="13" spans="1:35">
      <c r="A2" s="38">
        <f>SUMIFS(装箱指令单批量导入!E:E,装箱指令单批量导入!D:D,Z2,装箱指令单批量导入!A:A,D2)</f>
        <v>19</v>
      </c>
      <c r="B2" s="38">
        <f t="shared" ref="B2:B51" si="0">A2-K2</f>
        <v>0</v>
      </c>
      <c r="C2" s="36" t="s">
        <v>76</v>
      </c>
      <c r="D2" s="36" t="s">
        <v>29</v>
      </c>
      <c r="E2" s="36" t="s">
        <v>19</v>
      </c>
      <c r="F2" s="36" t="s">
        <v>30</v>
      </c>
      <c r="G2" s="36" t="s">
        <v>77</v>
      </c>
      <c r="H2" s="36" t="s">
        <v>78</v>
      </c>
      <c r="I2" s="36" t="s">
        <v>79</v>
      </c>
      <c r="J2" s="36" t="s">
        <v>80</v>
      </c>
      <c r="K2" s="36">
        <v>19</v>
      </c>
      <c r="L2" s="36" t="s">
        <v>81</v>
      </c>
      <c r="M2" s="36" t="s">
        <v>42</v>
      </c>
      <c r="N2" s="36" t="s">
        <v>20</v>
      </c>
      <c r="O2" s="36" t="s">
        <v>82</v>
      </c>
      <c r="P2" s="36" t="s">
        <v>19</v>
      </c>
      <c r="Q2" s="36" t="s">
        <v>83</v>
      </c>
      <c r="R2" s="36" t="s">
        <v>83</v>
      </c>
      <c r="U2" s="36" t="s">
        <v>24</v>
      </c>
      <c r="V2" s="36" t="s">
        <v>84</v>
      </c>
      <c r="W2" s="36" t="s">
        <v>85</v>
      </c>
      <c r="Z2" s="36" t="s">
        <v>31</v>
      </c>
      <c r="AA2" s="36" t="s">
        <v>86</v>
      </c>
      <c r="AB2" s="36" t="s">
        <v>42</v>
      </c>
      <c r="AC2" s="36"/>
      <c r="AD2" s="36" t="s">
        <v>87</v>
      </c>
      <c r="AE2" s="36" t="s">
        <v>87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38</v>
      </c>
      <c r="B3" s="38">
        <f t="shared" si="0"/>
        <v>0</v>
      </c>
      <c r="C3" s="36" t="s">
        <v>76</v>
      </c>
      <c r="D3" s="36" t="s">
        <v>29</v>
      </c>
      <c r="E3" s="36" t="s">
        <v>19</v>
      </c>
      <c r="F3" s="36" t="s">
        <v>30</v>
      </c>
      <c r="G3" s="36" t="s">
        <v>77</v>
      </c>
      <c r="H3" s="36" t="s">
        <v>78</v>
      </c>
      <c r="I3" s="36" t="s">
        <v>79</v>
      </c>
      <c r="J3" s="36" t="s">
        <v>80</v>
      </c>
      <c r="K3" s="36">
        <v>38</v>
      </c>
      <c r="L3" s="36" t="s">
        <v>88</v>
      </c>
      <c r="M3" s="36" t="s">
        <v>43</v>
      </c>
      <c r="N3" s="36" t="s">
        <v>20</v>
      </c>
      <c r="O3" s="36" t="s">
        <v>82</v>
      </c>
      <c r="P3" s="36" t="s">
        <v>19</v>
      </c>
      <c r="Q3" s="36" t="s">
        <v>83</v>
      </c>
      <c r="R3" s="36" t="s">
        <v>83</v>
      </c>
      <c r="U3" s="36" t="s">
        <v>24</v>
      </c>
      <c r="V3" s="36" t="s">
        <v>84</v>
      </c>
      <c r="W3" s="36" t="s">
        <v>85</v>
      </c>
      <c r="Z3" s="36" t="s">
        <v>32</v>
      </c>
      <c r="AA3" s="36" t="s">
        <v>86</v>
      </c>
      <c r="AB3" s="36" t="s">
        <v>43</v>
      </c>
      <c r="AC3" s="36"/>
      <c r="AD3" s="36" t="s">
        <v>87</v>
      </c>
      <c r="AE3" s="36" t="s">
        <v>87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36</v>
      </c>
      <c r="B4" s="38">
        <f t="shared" si="0"/>
        <v>0</v>
      </c>
      <c r="C4" s="36" t="s">
        <v>76</v>
      </c>
      <c r="D4" s="36" t="s">
        <v>29</v>
      </c>
      <c r="E4" s="36" t="s">
        <v>19</v>
      </c>
      <c r="F4" s="36" t="s">
        <v>30</v>
      </c>
      <c r="G4" s="36" t="s">
        <v>77</v>
      </c>
      <c r="H4" s="36" t="s">
        <v>78</v>
      </c>
      <c r="I4" s="36" t="s">
        <v>79</v>
      </c>
      <c r="J4" s="36" t="s">
        <v>80</v>
      </c>
      <c r="K4" s="36">
        <v>36</v>
      </c>
      <c r="L4" s="36" t="s">
        <v>89</v>
      </c>
      <c r="M4" s="36" t="s">
        <v>44</v>
      </c>
      <c r="N4" s="36" t="s">
        <v>20</v>
      </c>
      <c r="O4" s="36" t="s">
        <v>82</v>
      </c>
      <c r="P4" s="36" t="s">
        <v>19</v>
      </c>
      <c r="Q4" s="36" t="s">
        <v>83</v>
      </c>
      <c r="R4" s="36" t="s">
        <v>83</v>
      </c>
      <c r="U4" s="36" t="s">
        <v>24</v>
      </c>
      <c r="V4" s="36" t="s">
        <v>84</v>
      </c>
      <c r="W4" s="36" t="s">
        <v>85</v>
      </c>
      <c r="Z4" s="36" t="s">
        <v>33</v>
      </c>
      <c r="AA4" s="36" t="s">
        <v>86</v>
      </c>
      <c r="AB4" s="36" t="s">
        <v>44</v>
      </c>
      <c r="AC4" s="36"/>
      <c r="AD4" s="36" t="s">
        <v>87</v>
      </c>
      <c r="AE4" s="36" t="s">
        <v>87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9</v>
      </c>
      <c r="B5" s="38">
        <f t="shared" si="0"/>
        <v>0</v>
      </c>
      <c r="C5" s="36" t="s">
        <v>76</v>
      </c>
      <c r="D5" s="36" t="s">
        <v>29</v>
      </c>
      <c r="E5" s="36" t="s">
        <v>19</v>
      </c>
      <c r="F5" s="36" t="s">
        <v>30</v>
      </c>
      <c r="G5" s="36" t="s">
        <v>77</v>
      </c>
      <c r="H5" s="36" t="s">
        <v>78</v>
      </c>
      <c r="I5" s="36" t="s">
        <v>79</v>
      </c>
      <c r="J5" s="36" t="s">
        <v>80</v>
      </c>
      <c r="K5" s="36">
        <v>9</v>
      </c>
      <c r="L5" s="36" t="s">
        <v>90</v>
      </c>
      <c r="M5" s="36" t="s">
        <v>47</v>
      </c>
      <c r="N5" s="36" t="s">
        <v>20</v>
      </c>
      <c r="O5" s="36" t="s">
        <v>82</v>
      </c>
      <c r="P5" s="36" t="s">
        <v>19</v>
      </c>
      <c r="Q5" s="36" t="s">
        <v>83</v>
      </c>
      <c r="R5" s="36" t="s">
        <v>83</v>
      </c>
      <c r="U5" s="36" t="s">
        <v>24</v>
      </c>
      <c r="V5" s="36" t="s">
        <v>84</v>
      </c>
      <c r="W5" s="36" t="s">
        <v>85</v>
      </c>
      <c r="Z5" s="36" t="s">
        <v>34</v>
      </c>
      <c r="AA5" s="36" t="s">
        <v>86</v>
      </c>
      <c r="AB5" s="36" t="s">
        <v>47</v>
      </c>
      <c r="AD5" s="36" t="s">
        <v>87</v>
      </c>
      <c r="AE5" s="36" t="s">
        <v>87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19</v>
      </c>
      <c r="B6" s="38">
        <f t="shared" si="0"/>
        <v>0</v>
      </c>
      <c r="C6" s="36" t="s">
        <v>76</v>
      </c>
      <c r="D6" s="36" t="s">
        <v>15</v>
      </c>
      <c r="E6" s="36" t="s">
        <v>19</v>
      </c>
      <c r="F6" s="36" t="s">
        <v>17</v>
      </c>
      <c r="G6" s="36" t="s">
        <v>91</v>
      </c>
      <c r="H6" s="36" t="s">
        <v>78</v>
      </c>
      <c r="I6" s="36" t="s">
        <v>79</v>
      </c>
      <c r="J6" s="36" t="s">
        <v>92</v>
      </c>
      <c r="K6" s="36">
        <v>19</v>
      </c>
      <c r="L6" s="36" t="s">
        <v>93</v>
      </c>
      <c r="M6" s="36" t="s">
        <v>42</v>
      </c>
      <c r="N6" s="36" t="s">
        <v>20</v>
      </c>
      <c r="O6" s="36" t="s">
        <v>82</v>
      </c>
      <c r="P6" s="36" t="s">
        <v>19</v>
      </c>
      <c r="Q6" s="36" t="s">
        <v>94</v>
      </c>
      <c r="R6" s="36" t="s">
        <v>94</v>
      </c>
      <c r="U6" s="36" t="s">
        <v>24</v>
      </c>
      <c r="V6" s="36" t="s">
        <v>84</v>
      </c>
      <c r="W6" s="36" t="s">
        <v>85</v>
      </c>
      <c r="Z6" s="36" t="s">
        <v>18</v>
      </c>
      <c r="AA6" s="36" t="s">
        <v>95</v>
      </c>
      <c r="AB6" s="36" t="s">
        <v>42</v>
      </c>
      <c r="AC6" s="36" t="s">
        <v>96</v>
      </c>
      <c r="AD6" s="36" t="s">
        <v>87</v>
      </c>
      <c r="AE6" s="36" t="s">
        <v>87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50</v>
      </c>
      <c r="B7" s="38">
        <f t="shared" si="0"/>
        <v>0</v>
      </c>
      <c r="C7" s="36" t="s">
        <v>76</v>
      </c>
      <c r="D7" s="36" t="s">
        <v>15</v>
      </c>
      <c r="E7" s="36" t="s">
        <v>19</v>
      </c>
      <c r="F7" s="36" t="s">
        <v>17</v>
      </c>
      <c r="G7" s="36" t="s">
        <v>91</v>
      </c>
      <c r="H7" s="36" t="s">
        <v>78</v>
      </c>
      <c r="I7" s="36" t="s">
        <v>79</v>
      </c>
      <c r="J7" s="36" t="s">
        <v>92</v>
      </c>
      <c r="K7" s="36">
        <v>50</v>
      </c>
      <c r="L7" s="36" t="s">
        <v>97</v>
      </c>
      <c r="M7" s="36" t="s">
        <v>43</v>
      </c>
      <c r="N7" s="36" t="s">
        <v>20</v>
      </c>
      <c r="O7" s="36" t="s">
        <v>82</v>
      </c>
      <c r="P7" s="36" t="s">
        <v>19</v>
      </c>
      <c r="Q7" s="36" t="s">
        <v>94</v>
      </c>
      <c r="R7" s="36" t="s">
        <v>94</v>
      </c>
      <c r="U7" s="36" t="s">
        <v>24</v>
      </c>
      <c r="V7" s="36" t="s">
        <v>84</v>
      </c>
      <c r="W7" s="36" t="s">
        <v>85</v>
      </c>
      <c r="Z7" s="36" t="s">
        <v>22</v>
      </c>
      <c r="AA7" s="36" t="s">
        <v>95</v>
      </c>
      <c r="AB7" s="36" t="s">
        <v>43</v>
      </c>
      <c r="AC7" s="36" t="s">
        <v>96</v>
      </c>
      <c r="AD7" s="36" t="s">
        <v>87</v>
      </c>
      <c r="AE7" s="36" t="s">
        <v>87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59</v>
      </c>
      <c r="B8" s="38">
        <f t="shared" si="0"/>
        <v>0</v>
      </c>
      <c r="C8" s="36" t="s">
        <v>76</v>
      </c>
      <c r="D8" s="36" t="s">
        <v>15</v>
      </c>
      <c r="E8" s="36" t="s">
        <v>19</v>
      </c>
      <c r="F8" s="36" t="s">
        <v>17</v>
      </c>
      <c r="G8" s="36" t="s">
        <v>91</v>
      </c>
      <c r="H8" s="36" t="s">
        <v>78</v>
      </c>
      <c r="I8" s="36" t="s">
        <v>79</v>
      </c>
      <c r="J8" s="36" t="s">
        <v>92</v>
      </c>
      <c r="K8" s="36">
        <v>59</v>
      </c>
      <c r="L8" s="36" t="s">
        <v>98</v>
      </c>
      <c r="M8" s="36" t="s">
        <v>44</v>
      </c>
      <c r="N8" s="36" t="s">
        <v>20</v>
      </c>
      <c r="O8" s="36" t="s">
        <v>82</v>
      </c>
      <c r="P8" s="36" t="s">
        <v>19</v>
      </c>
      <c r="Q8" s="36" t="s">
        <v>94</v>
      </c>
      <c r="R8" s="36" t="s">
        <v>94</v>
      </c>
      <c r="U8" s="36" t="s">
        <v>24</v>
      </c>
      <c r="V8" s="36" t="s">
        <v>84</v>
      </c>
      <c r="W8" s="36" t="s">
        <v>85</v>
      </c>
      <c r="Z8" s="36" t="s">
        <v>23</v>
      </c>
      <c r="AA8" s="36" t="s">
        <v>95</v>
      </c>
      <c r="AB8" s="36" t="s">
        <v>44</v>
      </c>
      <c r="AC8" s="36" t="s">
        <v>96</v>
      </c>
      <c r="AD8" s="36" t="s">
        <v>87</v>
      </c>
      <c r="AE8" s="36" t="s">
        <v>87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10</v>
      </c>
      <c r="B9" s="38">
        <f t="shared" si="0"/>
        <v>0</v>
      </c>
      <c r="C9" s="36" t="s">
        <v>76</v>
      </c>
      <c r="D9" s="36" t="s">
        <v>15</v>
      </c>
      <c r="E9" s="36" t="s">
        <v>19</v>
      </c>
      <c r="F9" s="36" t="s">
        <v>17</v>
      </c>
      <c r="G9" s="36" t="s">
        <v>91</v>
      </c>
      <c r="H9" s="36" t="s">
        <v>78</v>
      </c>
      <c r="I9" s="36" t="s">
        <v>79</v>
      </c>
      <c r="J9" s="36" t="s">
        <v>92</v>
      </c>
      <c r="K9" s="36">
        <v>10</v>
      </c>
      <c r="L9" s="36" t="s">
        <v>99</v>
      </c>
      <c r="M9" s="36" t="s">
        <v>45</v>
      </c>
      <c r="N9" s="36" t="s">
        <v>20</v>
      </c>
      <c r="O9" s="36" t="s">
        <v>82</v>
      </c>
      <c r="P9" s="36" t="s">
        <v>19</v>
      </c>
      <c r="Q9" s="36" t="s">
        <v>94</v>
      </c>
      <c r="R9" s="36" t="s">
        <v>94</v>
      </c>
      <c r="S9" s="36"/>
      <c r="T9" s="36"/>
      <c r="U9" s="36" t="s">
        <v>24</v>
      </c>
      <c r="V9" s="36" t="s">
        <v>84</v>
      </c>
      <c r="W9" s="36" t="s">
        <v>85</v>
      </c>
      <c r="X9" s="36"/>
      <c r="Y9" s="36"/>
      <c r="Z9" s="36" t="s">
        <v>27</v>
      </c>
      <c r="AA9" s="36" t="s">
        <v>95</v>
      </c>
      <c r="AB9" s="36" t="s">
        <v>45</v>
      </c>
      <c r="AC9" s="36" t="s">
        <v>96</v>
      </c>
      <c r="AD9" s="36" t="s">
        <v>87</v>
      </c>
      <c r="AE9" s="36" t="s">
        <v>87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421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100</v>
      </c>
      <c r="B3" t="s">
        <v>101</v>
      </c>
      <c r="C3" t="s">
        <v>39</v>
      </c>
      <c r="D3" t="s">
        <v>102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103</v>
      </c>
      <c r="D4" t="s">
        <v>104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103</v>
      </c>
      <c r="D5" t="s">
        <v>105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103</v>
      </c>
      <c r="D6" t="s">
        <v>106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103</v>
      </c>
      <c r="D7" t="s">
        <v>107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103</v>
      </c>
      <c r="D8" t="s">
        <v>108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103</v>
      </c>
      <c r="D9" t="s">
        <v>109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103</v>
      </c>
      <c r="D10" t="s">
        <v>110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103</v>
      </c>
      <c r="D11" t="s">
        <v>111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103</v>
      </c>
      <c r="D12" t="s">
        <v>112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103</v>
      </c>
      <c r="D13" t="s">
        <v>113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103</v>
      </c>
      <c r="D14" t="s">
        <v>114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103</v>
      </c>
      <c r="D15" t="s">
        <v>115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103</v>
      </c>
      <c r="D16" t="s">
        <v>116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103</v>
      </c>
      <c r="D17" t="s">
        <v>117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103</v>
      </c>
      <c r="D18" t="s">
        <v>118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103</v>
      </c>
      <c r="D19" t="s">
        <v>119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103</v>
      </c>
      <c r="D20" t="s">
        <v>120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103</v>
      </c>
      <c r="D21" t="s">
        <v>121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103</v>
      </c>
      <c r="D22" t="s">
        <v>122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103</v>
      </c>
      <c r="D23" t="s">
        <v>123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103</v>
      </c>
      <c r="D24" t="s">
        <v>124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103</v>
      </c>
      <c r="D25" t="s">
        <v>125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103</v>
      </c>
      <c r="D26" t="s">
        <v>126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103</v>
      </c>
      <c r="D27" t="s">
        <v>127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103</v>
      </c>
      <c r="D28" t="s">
        <v>128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103</v>
      </c>
      <c r="D29" t="s">
        <v>129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103</v>
      </c>
      <c r="D30" t="s">
        <v>130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103</v>
      </c>
      <c r="D31" t="s">
        <v>131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103</v>
      </c>
      <c r="D32" t="s">
        <v>132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103</v>
      </c>
      <c r="D33" t="s">
        <v>133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103</v>
      </c>
      <c r="D34" t="s">
        <v>134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103</v>
      </c>
      <c r="D35" t="s">
        <v>135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103</v>
      </c>
      <c r="D36" t="s">
        <v>136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103</v>
      </c>
      <c r="D37" t="s">
        <v>137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103</v>
      </c>
      <c r="D38" t="s">
        <v>138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103</v>
      </c>
      <c r="D39" t="s">
        <v>139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103</v>
      </c>
      <c r="D40" t="s">
        <v>140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103</v>
      </c>
      <c r="D41" t="s">
        <v>141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103</v>
      </c>
      <c r="D42" t="s">
        <v>142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103</v>
      </c>
      <c r="D43" t="s">
        <v>143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103</v>
      </c>
      <c r="D44" t="s">
        <v>144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103</v>
      </c>
      <c r="D45" t="s">
        <v>145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39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39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39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39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39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39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39</v>
      </c>
      <c r="D52" t="s">
        <v>110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39</v>
      </c>
      <c r="D53" t="s">
        <v>111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39</v>
      </c>
      <c r="D54" t="s">
        <v>112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39</v>
      </c>
      <c r="D55" t="s">
        <v>113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39</v>
      </c>
      <c r="D56" t="s">
        <v>114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39</v>
      </c>
      <c r="D57" t="s">
        <v>115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39</v>
      </c>
      <c r="D58" t="s">
        <v>116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39</v>
      </c>
      <c r="D59" t="s">
        <v>117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39</v>
      </c>
      <c r="D60" t="s">
        <v>118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39</v>
      </c>
      <c r="D61" t="s">
        <v>119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39</v>
      </c>
      <c r="D62" t="s">
        <v>120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39</v>
      </c>
      <c r="D63" t="s">
        <v>121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39</v>
      </c>
      <c r="D64" t="s">
        <v>122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39</v>
      </c>
      <c r="D65" t="s">
        <v>123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39</v>
      </c>
      <c r="D66" t="s">
        <v>124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39</v>
      </c>
      <c r="D67" t="s">
        <v>125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39</v>
      </c>
      <c r="D68" t="s">
        <v>126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39</v>
      </c>
      <c r="D69" t="s">
        <v>127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39</v>
      </c>
      <c r="D70" t="s">
        <v>128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39</v>
      </c>
      <c r="D71" t="s">
        <v>129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39</v>
      </c>
      <c r="D72" t="s">
        <v>130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39</v>
      </c>
      <c r="D73" t="s">
        <v>131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39</v>
      </c>
      <c r="D74" t="s">
        <v>132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39</v>
      </c>
      <c r="D75" t="s">
        <v>133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39</v>
      </c>
      <c r="D76" t="s">
        <v>134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39</v>
      </c>
      <c r="D77" t="s">
        <v>135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39</v>
      </c>
      <c r="D78" t="s">
        <v>136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39</v>
      </c>
      <c r="D79" t="s">
        <v>137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39</v>
      </c>
      <c r="D80" t="s">
        <v>138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39</v>
      </c>
      <c r="D81" t="s">
        <v>139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39</v>
      </c>
      <c r="D82" t="s">
        <v>140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39</v>
      </c>
      <c r="D83" t="s">
        <v>141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39</v>
      </c>
      <c r="D84" t="s">
        <v>142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39</v>
      </c>
      <c r="D85" t="s">
        <v>143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39</v>
      </c>
      <c r="D86" t="s">
        <v>144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39</v>
      </c>
      <c r="D87" t="s">
        <v>145</v>
      </c>
      <c r="E87">
        <v>0</v>
      </c>
      <c r="F87">
        <f t="shared" si="8"/>
        <v>0</v>
      </c>
    </row>
    <row r="88" spans="1:6">
      <c r="A88" t="str">
        <f t="shared" si="6"/>
        <v>广州期货仓MC204S-0140-F1BL</v>
      </c>
      <c r="B88" t="str">
        <f t="shared" si="7"/>
        <v>广州期货仓M</v>
      </c>
      <c r="C88" t="s">
        <v>146</v>
      </c>
      <c r="D88" t="s">
        <v>104</v>
      </c>
      <c r="F88">
        <f t="shared" si="8"/>
        <v>0</v>
      </c>
    </row>
    <row r="89" spans="1:6">
      <c r="A89" t="str">
        <f t="shared" si="6"/>
        <v>广州期货仓XSC204S-0140-F1BL</v>
      </c>
      <c r="B89" t="str">
        <f t="shared" si="7"/>
        <v>广州期货仓XS</v>
      </c>
      <c r="C89" t="s">
        <v>146</v>
      </c>
      <c r="D89" t="s">
        <v>105</v>
      </c>
      <c r="F89">
        <f t="shared" si="8"/>
        <v>0</v>
      </c>
    </row>
    <row r="90" spans="1:6">
      <c r="A90" t="str">
        <f t="shared" si="6"/>
        <v>广州期货仓SC204S-0140-F1BL</v>
      </c>
      <c r="B90" t="str">
        <f t="shared" si="7"/>
        <v>广州期货仓S</v>
      </c>
      <c r="C90" t="s">
        <v>146</v>
      </c>
      <c r="D90" t="s">
        <v>106</v>
      </c>
      <c r="F90">
        <f t="shared" si="8"/>
        <v>0</v>
      </c>
    </row>
    <row r="91" spans="1:6">
      <c r="A91" t="str">
        <f t="shared" si="6"/>
        <v>武汉XLC204S-0140-F1BL</v>
      </c>
      <c r="B91" t="str">
        <f t="shared" si="7"/>
        <v>武汉XL</v>
      </c>
      <c r="C91" t="s">
        <v>146</v>
      </c>
      <c r="D91" t="s">
        <v>107</v>
      </c>
      <c r="F91">
        <f t="shared" si="8"/>
        <v>0</v>
      </c>
    </row>
    <row r="92" spans="1:6">
      <c r="A92" t="str">
        <f t="shared" si="6"/>
        <v>武汉FC204S-0140-F1BL</v>
      </c>
      <c r="B92" t="str">
        <f t="shared" si="7"/>
        <v>武汉F</v>
      </c>
      <c r="C92" t="s">
        <v>146</v>
      </c>
      <c r="D92" t="s">
        <v>108</v>
      </c>
      <c r="F92">
        <f t="shared" si="8"/>
        <v>0</v>
      </c>
    </row>
    <row r="93" spans="1:6">
      <c r="A93" t="str">
        <f t="shared" si="6"/>
        <v>武汉XXLC204S-0140-F1BL</v>
      </c>
      <c r="B93" t="str">
        <f t="shared" si="7"/>
        <v>武汉XXL</v>
      </c>
      <c r="C93" t="s">
        <v>146</v>
      </c>
      <c r="D93" t="s">
        <v>109</v>
      </c>
      <c r="F93">
        <f t="shared" si="8"/>
        <v>0</v>
      </c>
    </row>
    <row r="94" spans="1:6">
      <c r="A94" t="str">
        <f t="shared" si="6"/>
        <v>武汉XSC204S-0140-F1BL</v>
      </c>
      <c r="B94" t="str">
        <f t="shared" si="7"/>
        <v>武汉XS</v>
      </c>
      <c r="C94" t="s">
        <v>146</v>
      </c>
      <c r="D94" t="s">
        <v>110</v>
      </c>
      <c r="F94">
        <f t="shared" ref="F94:F123" si="9">E94</f>
        <v>0</v>
      </c>
    </row>
    <row r="95" spans="1:6">
      <c r="A95" t="str">
        <f t="shared" si="6"/>
        <v>武汉LC204S-0140-F1BL</v>
      </c>
      <c r="B95" t="str">
        <f t="shared" si="7"/>
        <v>武汉L</v>
      </c>
      <c r="C95" t="s">
        <v>146</v>
      </c>
      <c r="D95" t="s">
        <v>111</v>
      </c>
      <c r="F95">
        <f t="shared" si="9"/>
        <v>0</v>
      </c>
    </row>
    <row r="96" spans="1:6">
      <c r="A96" t="str">
        <f t="shared" si="6"/>
        <v>武汉MC204S-0140-F1BL</v>
      </c>
      <c r="B96" t="str">
        <f t="shared" si="7"/>
        <v>武汉M</v>
      </c>
      <c r="C96" t="s">
        <v>146</v>
      </c>
      <c r="D96" t="s">
        <v>112</v>
      </c>
      <c r="F96">
        <f t="shared" si="9"/>
        <v>0</v>
      </c>
    </row>
    <row r="97" spans="1:6">
      <c r="A97" t="str">
        <f t="shared" si="6"/>
        <v>武汉SC204S-0140-F1BL</v>
      </c>
      <c r="B97" t="str">
        <f t="shared" si="7"/>
        <v>武汉S</v>
      </c>
      <c r="C97" t="s">
        <v>146</v>
      </c>
      <c r="D97" t="s">
        <v>113</v>
      </c>
      <c r="F97">
        <f t="shared" si="9"/>
        <v>0</v>
      </c>
    </row>
    <row r="98" spans="1:6">
      <c r="A98" t="str">
        <f t="shared" si="6"/>
        <v>广州期货仓FC204S-0140-F1BL</v>
      </c>
      <c r="B98" t="str">
        <f t="shared" si="7"/>
        <v>广州期货仓F</v>
      </c>
      <c r="C98" t="s">
        <v>146</v>
      </c>
      <c r="D98" t="s">
        <v>114</v>
      </c>
      <c r="F98">
        <f t="shared" si="9"/>
        <v>0</v>
      </c>
    </row>
    <row r="99" spans="1:6">
      <c r="A99" t="str">
        <f t="shared" si="6"/>
        <v>南浦拍照样衣仓XSC204S-0140-F1BL</v>
      </c>
      <c r="B99" t="str">
        <f t="shared" si="7"/>
        <v>南浦拍照样衣仓XS</v>
      </c>
      <c r="C99" t="s">
        <v>146</v>
      </c>
      <c r="D99" t="s">
        <v>115</v>
      </c>
      <c r="F99">
        <f t="shared" si="9"/>
        <v>0</v>
      </c>
    </row>
    <row r="100" spans="1:6">
      <c r="A100" t="str">
        <f t="shared" si="6"/>
        <v>南浦拍照样衣仓MC204S-0140-F1BL</v>
      </c>
      <c r="B100" t="str">
        <f t="shared" si="7"/>
        <v>南浦拍照样衣仓M</v>
      </c>
      <c r="C100" t="s">
        <v>146</v>
      </c>
      <c r="D100" t="s">
        <v>116</v>
      </c>
      <c r="F100">
        <f t="shared" si="9"/>
        <v>0</v>
      </c>
    </row>
    <row r="101" spans="1:6">
      <c r="A101" t="str">
        <f t="shared" ref="A101:A123" si="10">B101&amp;C101</f>
        <v>南浦拍照样衣仓SC204S-0140-F1BL</v>
      </c>
      <c r="B101" t="str">
        <f t="shared" ref="B101:B123" si="11">RIGHT(D101,LEN(D101)-FIND(":",D101,1))</f>
        <v>南浦拍照样衣仓S</v>
      </c>
      <c r="C101" t="s">
        <v>146</v>
      </c>
      <c r="D101" t="s">
        <v>117</v>
      </c>
      <c r="F101">
        <f t="shared" si="9"/>
        <v>0</v>
      </c>
    </row>
    <row r="102" spans="1:6">
      <c r="A102" t="str">
        <f t="shared" si="10"/>
        <v>南浦正品仓FC204S-0140-F1BL</v>
      </c>
      <c r="B102" t="str">
        <f t="shared" si="11"/>
        <v>南浦正品仓F</v>
      </c>
      <c r="C102" t="s">
        <v>146</v>
      </c>
      <c r="D102" t="s">
        <v>118</v>
      </c>
      <c r="E102">
        <v>0</v>
      </c>
      <c r="F102">
        <f t="shared" si="9"/>
        <v>0</v>
      </c>
    </row>
    <row r="103" spans="1:6">
      <c r="A103" t="str">
        <f t="shared" si="10"/>
        <v>广州期货仓XXLC204S-0140-F1BL</v>
      </c>
      <c r="B103" t="str">
        <f t="shared" si="11"/>
        <v>广州期货仓XXL</v>
      </c>
      <c r="C103" t="s">
        <v>146</v>
      </c>
      <c r="D103" t="s">
        <v>119</v>
      </c>
      <c r="F103">
        <f t="shared" si="9"/>
        <v>0</v>
      </c>
    </row>
    <row r="104" spans="1:6">
      <c r="A104" t="str">
        <f t="shared" si="10"/>
        <v>广州期货仓XLC204S-0140-F1BL</v>
      </c>
      <c r="B104" t="str">
        <f t="shared" si="11"/>
        <v>广州期货仓XL</v>
      </c>
      <c r="C104" t="s">
        <v>146</v>
      </c>
      <c r="D104" t="s">
        <v>120</v>
      </c>
      <c r="F104">
        <f t="shared" si="9"/>
        <v>0</v>
      </c>
    </row>
    <row r="105" spans="1:6">
      <c r="A105" t="str">
        <f t="shared" si="10"/>
        <v>广州期货仓LC204S-0140-F1BL</v>
      </c>
      <c r="B105" t="str">
        <f t="shared" si="11"/>
        <v>广州期货仓L</v>
      </c>
      <c r="C105" t="s">
        <v>146</v>
      </c>
      <c r="D105" t="s">
        <v>121</v>
      </c>
      <c r="F105">
        <f t="shared" si="9"/>
        <v>0</v>
      </c>
    </row>
    <row r="106" spans="1:6">
      <c r="A106" t="str">
        <f t="shared" si="10"/>
        <v>南浦正品仓XXLC204S-0140-F1BL</v>
      </c>
      <c r="B106" t="str">
        <f t="shared" si="11"/>
        <v>南浦正品仓XXL</v>
      </c>
      <c r="C106" t="s">
        <v>146</v>
      </c>
      <c r="D106" t="s">
        <v>122</v>
      </c>
      <c r="F106">
        <f t="shared" si="9"/>
        <v>0</v>
      </c>
    </row>
    <row r="107" spans="1:6">
      <c r="A107" t="str">
        <f t="shared" si="10"/>
        <v>南浦正品仓XLC204S-0140-F1BL</v>
      </c>
      <c r="B107" t="str">
        <f t="shared" si="11"/>
        <v>南浦正品仓XL</v>
      </c>
      <c r="C107" t="s">
        <v>146</v>
      </c>
      <c r="D107" t="s">
        <v>123</v>
      </c>
      <c r="E107">
        <v>0</v>
      </c>
      <c r="F107">
        <f t="shared" si="9"/>
        <v>0</v>
      </c>
    </row>
    <row r="108" spans="1:6">
      <c r="A108" t="str">
        <f t="shared" si="10"/>
        <v>南浦正品仓LC204S-0140-F1BL</v>
      </c>
      <c r="B108" t="str">
        <f t="shared" si="11"/>
        <v>南浦正品仓L</v>
      </c>
      <c r="C108" t="s">
        <v>146</v>
      </c>
      <c r="D108" t="s">
        <v>124</v>
      </c>
      <c r="F108">
        <f t="shared" si="9"/>
        <v>0</v>
      </c>
    </row>
    <row r="109" spans="1:6">
      <c r="A109" t="str">
        <f t="shared" si="10"/>
        <v>南浦正品仓MC204S-0140-F1BL</v>
      </c>
      <c r="B109" t="str">
        <f t="shared" si="11"/>
        <v>南浦正品仓M</v>
      </c>
      <c r="C109" t="s">
        <v>146</v>
      </c>
      <c r="D109" t="s">
        <v>125</v>
      </c>
      <c r="E109">
        <v>1</v>
      </c>
      <c r="F109">
        <f t="shared" si="9"/>
        <v>1</v>
      </c>
    </row>
    <row r="110" spans="1:6">
      <c r="A110" t="str">
        <f t="shared" si="10"/>
        <v>南浦正品仓SC204S-0140-F1BL</v>
      </c>
      <c r="B110" t="str">
        <f t="shared" si="11"/>
        <v>南浦正品仓S</v>
      </c>
      <c r="C110" t="s">
        <v>146</v>
      </c>
      <c r="D110" t="s">
        <v>126</v>
      </c>
      <c r="E110">
        <v>1</v>
      </c>
      <c r="F110">
        <f t="shared" si="9"/>
        <v>1</v>
      </c>
    </row>
    <row r="111" spans="1:6">
      <c r="A111" t="str">
        <f t="shared" si="10"/>
        <v>南浦正品仓XSC204S-0140-F1BL</v>
      </c>
      <c r="B111" t="str">
        <f t="shared" si="11"/>
        <v>南浦正品仓XS</v>
      </c>
      <c r="C111" t="s">
        <v>146</v>
      </c>
      <c r="D111" t="s">
        <v>127</v>
      </c>
      <c r="F111">
        <f t="shared" si="9"/>
        <v>0</v>
      </c>
    </row>
    <row r="112" spans="1:6">
      <c r="A112" t="str">
        <f t="shared" si="10"/>
        <v>大货样衣仓XXLC204S-0140-F1BL</v>
      </c>
      <c r="B112" t="str">
        <f t="shared" si="11"/>
        <v>大货样衣仓XXL</v>
      </c>
      <c r="C112" t="s">
        <v>146</v>
      </c>
      <c r="D112" t="s">
        <v>128</v>
      </c>
      <c r="F112">
        <f t="shared" si="9"/>
        <v>0</v>
      </c>
    </row>
    <row r="113" spans="1:6">
      <c r="A113" t="str">
        <f t="shared" si="10"/>
        <v>大货样衣仓MC204S-0140-F1BL</v>
      </c>
      <c r="B113" t="str">
        <f t="shared" si="11"/>
        <v>大货样衣仓M</v>
      </c>
      <c r="C113" t="s">
        <v>146</v>
      </c>
      <c r="D113" t="s">
        <v>129</v>
      </c>
      <c r="F113">
        <f t="shared" si="9"/>
        <v>0</v>
      </c>
    </row>
    <row r="114" spans="1:6">
      <c r="A114" t="str">
        <f t="shared" si="10"/>
        <v>大货样衣仓XLC204S-0140-F1BL</v>
      </c>
      <c r="B114" t="str">
        <f t="shared" si="11"/>
        <v>大货样衣仓XL</v>
      </c>
      <c r="C114" t="s">
        <v>146</v>
      </c>
      <c r="D114" t="s">
        <v>130</v>
      </c>
      <c r="F114">
        <f t="shared" si="9"/>
        <v>0</v>
      </c>
    </row>
    <row r="115" spans="1:6">
      <c r="A115" t="str">
        <f t="shared" si="10"/>
        <v>大货样衣仓LC204S-0140-F1BL</v>
      </c>
      <c r="B115" t="str">
        <f t="shared" si="11"/>
        <v>大货样衣仓L</v>
      </c>
      <c r="C115" t="s">
        <v>146</v>
      </c>
      <c r="D115" t="s">
        <v>131</v>
      </c>
      <c r="F115">
        <f t="shared" si="9"/>
        <v>0</v>
      </c>
    </row>
    <row r="116" spans="1:6">
      <c r="A116" t="str">
        <f t="shared" si="10"/>
        <v>大货样衣仓SC204S-0140-F1BL</v>
      </c>
      <c r="B116" t="str">
        <f t="shared" si="11"/>
        <v>大货样衣仓S</v>
      </c>
      <c r="C116" t="s">
        <v>146</v>
      </c>
      <c r="D116" t="s">
        <v>132</v>
      </c>
      <c r="F116">
        <f t="shared" si="9"/>
        <v>0</v>
      </c>
    </row>
    <row r="117" spans="1:6">
      <c r="A117" t="str">
        <f t="shared" si="10"/>
        <v>大货样衣仓XSC204S-0140-F1BL</v>
      </c>
      <c r="B117" t="str">
        <f t="shared" si="11"/>
        <v>大货样衣仓XS</v>
      </c>
      <c r="C117" t="s">
        <v>146</v>
      </c>
      <c r="D117" t="s">
        <v>133</v>
      </c>
      <c r="F117">
        <f t="shared" si="9"/>
        <v>0</v>
      </c>
    </row>
    <row r="118" spans="1:6">
      <c r="A118" t="str">
        <f t="shared" si="10"/>
        <v>南浦拍照样衣仓FC204S-0140-F1BL</v>
      </c>
      <c r="B118" t="str">
        <f t="shared" si="11"/>
        <v>南浦拍照样衣仓F</v>
      </c>
      <c r="C118" t="s">
        <v>146</v>
      </c>
      <c r="D118" t="s">
        <v>134</v>
      </c>
      <c r="F118">
        <f t="shared" si="9"/>
        <v>0</v>
      </c>
    </row>
    <row r="119" spans="1:6">
      <c r="A119" t="str">
        <f t="shared" si="10"/>
        <v>南浦拍照样衣仓XXLC204S-0140-F1BL</v>
      </c>
      <c r="B119" t="str">
        <f t="shared" si="11"/>
        <v>南浦拍照样衣仓XXL</v>
      </c>
      <c r="C119" t="s">
        <v>146</v>
      </c>
      <c r="D119" t="s">
        <v>135</v>
      </c>
      <c r="F119">
        <f t="shared" si="9"/>
        <v>0</v>
      </c>
    </row>
    <row r="120" spans="1:6">
      <c r="A120" t="str">
        <f t="shared" si="10"/>
        <v>南浦拍照样衣仓XLC204S-0140-F1BL</v>
      </c>
      <c r="B120" t="str">
        <f t="shared" si="11"/>
        <v>南浦拍照样衣仓XL</v>
      </c>
      <c r="C120" t="s">
        <v>146</v>
      </c>
      <c r="D120" t="s">
        <v>136</v>
      </c>
      <c r="F120">
        <f t="shared" si="9"/>
        <v>0</v>
      </c>
    </row>
    <row r="121" spans="1:6">
      <c r="A121" t="str">
        <f t="shared" si="10"/>
        <v>香港仓XSC204S-0140-F1BL</v>
      </c>
      <c r="B121" t="str">
        <f t="shared" si="11"/>
        <v>香港仓XS</v>
      </c>
      <c r="C121" t="s">
        <v>146</v>
      </c>
      <c r="D121" t="s">
        <v>137</v>
      </c>
      <c r="F121">
        <f t="shared" si="9"/>
        <v>0</v>
      </c>
    </row>
    <row r="122" spans="1:6">
      <c r="A122" t="str">
        <f t="shared" si="10"/>
        <v>南浦拍照样衣仓LC204S-0140-F1BL</v>
      </c>
      <c r="B122" t="str">
        <f t="shared" si="11"/>
        <v>南浦拍照样衣仓L</v>
      </c>
      <c r="C122" t="s">
        <v>146</v>
      </c>
      <c r="D122" t="s">
        <v>138</v>
      </c>
      <c r="F122">
        <f t="shared" si="9"/>
        <v>0</v>
      </c>
    </row>
    <row r="123" spans="1:6">
      <c r="A123" t="str">
        <f t="shared" si="10"/>
        <v>大货样衣仓FC204S-0140-F1BL</v>
      </c>
      <c r="B123" t="str">
        <f t="shared" si="11"/>
        <v>大货样衣仓F</v>
      </c>
      <c r="C123" t="s">
        <v>146</v>
      </c>
      <c r="D123" t="s">
        <v>139</v>
      </c>
      <c r="F123">
        <f t="shared" si="9"/>
        <v>0</v>
      </c>
    </row>
    <row r="124" spans="1:6">
      <c r="A124" t="str">
        <f t="shared" ref="A124:A155" si="12">B124&amp;C124</f>
        <v>香港仓LC204S-0140-F1BL</v>
      </c>
      <c r="B124" t="str">
        <f t="shared" ref="B124:B155" si="13">RIGHT(D124,LEN(D124)-FIND(":",D124,1))</f>
        <v>香港仓L</v>
      </c>
      <c r="C124" t="s">
        <v>146</v>
      </c>
      <c r="D124" t="s">
        <v>140</v>
      </c>
      <c r="F124">
        <f t="shared" ref="F124:F155" si="14">E124</f>
        <v>0</v>
      </c>
    </row>
    <row r="125" spans="1:6">
      <c r="A125" t="str">
        <f t="shared" si="12"/>
        <v>香港仓MC204S-0140-F1BL</v>
      </c>
      <c r="B125" t="str">
        <f t="shared" si="13"/>
        <v>香港仓M</v>
      </c>
      <c r="C125" t="s">
        <v>146</v>
      </c>
      <c r="D125" t="s">
        <v>141</v>
      </c>
      <c r="F125">
        <f t="shared" si="14"/>
        <v>0</v>
      </c>
    </row>
    <row r="126" spans="1:6">
      <c r="A126" t="str">
        <f t="shared" si="12"/>
        <v>香港仓FC204S-0140-F1BL</v>
      </c>
      <c r="B126" t="str">
        <f t="shared" si="13"/>
        <v>香港仓F</v>
      </c>
      <c r="C126" t="s">
        <v>146</v>
      </c>
      <c r="D126" t="s">
        <v>142</v>
      </c>
      <c r="F126">
        <f t="shared" si="14"/>
        <v>0</v>
      </c>
    </row>
    <row r="127" spans="1:6">
      <c r="A127" t="str">
        <f t="shared" si="12"/>
        <v>香港仓XXLC204S-0140-F1BL</v>
      </c>
      <c r="B127" t="str">
        <f t="shared" si="13"/>
        <v>香港仓XXL</v>
      </c>
      <c r="C127" t="s">
        <v>146</v>
      </c>
      <c r="D127" t="s">
        <v>143</v>
      </c>
      <c r="F127">
        <f t="shared" si="14"/>
        <v>0</v>
      </c>
    </row>
    <row r="128" spans="1:6">
      <c r="A128" t="str">
        <f t="shared" si="12"/>
        <v>香港仓SC204S-0140-F1BL</v>
      </c>
      <c r="B128" t="str">
        <f t="shared" si="13"/>
        <v>香港仓S</v>
      </c>
      <c r="C128" t="s">
        <v>146</v>
      </c>
      <c r="D128" t="s">
        <v>144</v>
      </c>
      <c r="F128">
        <f t="shared" si="14"/>
        <v>0</v>
      </c>
    </row>
    <row r="129" spans="1:6">
      <c r="A129" t="str">
        <f t="shared" si="12"/>
        <v>香港仓XLC204S-0140-F1BL</v>
      </c>
      <c r="B129" t="str">
        <f t="shared" si="13"/>
        <v>香港仓XL</v>
      </c>
      <c r="C129" t="s">
        <v>146</v>
      </c>
      <c r="D129" t="s">
        <v>145</v>
      </c>
      <c r="F129">
        <f t="shared" si="14"/>
        <v>0</v>
      </c>
    </row>
    <row r="130" spans="1:6">
      <c r="A130" t="str">
        <f t="shared" si="12"/>
        <v>广州期货仓MC204S-0160-A1WH</v>
      </c>
      <c r="B130" t="str">
        <f t="shared" si="13"/>
        <v>广州期货仓M</v>
      </c>
      <c r="C130" t="s">
        <v>147</v>
      </c>
      <c r="D130" t="s">
        <v>104</v>
      </c>
      <c r="E130">
        <v>2</v>
      </c>
      <c r="F130">
        <f t="shared" si="14"/>
        <v>2</v>
      </c>
    </row>
    <row r="131" spans="1:6">
      <c r="A131" t="str">
        <f t="shared" si="12"/>
        <v>广州期货仓XSC204S-0160-A1WH</v>
      </c>
      <c r="B131" t="str">
        <f t="shared" si="13"/>
        <v>广州期货仓XS</v>
      </c>
      <c r="C131" t="s">
        <v>147</v>
      </c>
      <c r="D131" t="s">
        <v>105</v>
      </c>
      <c r="E131">
        <v>0</v>
      </c>
      <c r="F131">
        <f t="shared" si="14"/>
        <v>0</v>
      </c>
    </row>
    <row r="132" spans="1:6">
      <c r="A132" t="str">
        <f t="shared" si="12"/>
        <v>广州期货仓SC204S-0160-A1WH</v>
      </c>
      <c r="B132" t="str">
        <f t="shared" si="13"/>
        <v>广州期货仓S</v>
      </c>
      <c r="C132" t="s">
        <v>147</v>
      </c>
      <c r="D132" t="s">
        <v>106</v>
      </c>
      <c r="E132">
        <v>1</v>
      </c>
      <c r="F132">
        <f t="shared" si="14"/>
        <v>1</v>
      </c>
    </row>
    <row r="133" spans="1:6">
      <c r="A133" t="str">
        <f t="shared" si="12"/>
        <v>武汉XLC204S-0160-A1WH</v>
      </c>
      <c r="B133" t="str">
        <f t="shared" si="13"/>
        <v>武汉XL</v>
      </c>
      <c r="C133" t="s">
        <v>147</v>
      </c>
      <c r="D133" t="s">
        <v>107</v>
      </c>
      <c r="F133">
        <f t="shared" si="14"/>
        <v>0</v>
      </c>
    </row>
    <row r="134" spans="1:6">
      <c r="A134" t="str">
        <f t="shared" si="12"/>
        <v>武汉FC204S-0160-A1WH</v>
      </c>
      <c r="B134" t="str">
        <f t="shared" si="13"/>
        <v>武汉F</v>
      </c>
      <c r="C134" t="s">
        <v>147</v>
      </c>
      <c r="D134" t="s">
        <v>108</v>
      </c>
      <c r="F134">
        <f t="shared" si="14"/>
        <v>0</v>
      </c>
    </row>
    <row r="135" spans="1:6">
      <c r="A135" t="str">
        <f t="shared" si="12"/>
        <v>武汉XXLC204S-0160-A1WH</v>
      </c>
      <c r="B135" t="str">
        <f t="shared" si="13"/>
        <v>武汉XXL</v>
      </c>
      <c r="C135" t="s">
        <v>147</v>
      </c>
      <c r="D135" t="s">
        <v>109</v>
      </c>
      <c r="F135">
        <f t="shared" si="14"/>
        <v>0</v>
      </c>
    </row>
    <row r="136" spans="1:6">
      <c r="A136" t="str">
        <f t="shared" si="12"/>
        <v>武汉XSC204S-0160-A1WH</v>
      </c>
      <c r="B136" t="str">
        <f t="shared" si="13"/>
        <v>武汉XS</v>
      </c>
      <c r="C136" t="s">
        <v>147</v>
      </c>
      <c r="D136" t="s">
        <v>110</v>
      </c>
      <c r="F136">
        <f t="shared" si="14"/>
        <v>0</v>
      </c>
    </row>
    <row r="137" spans="1:6">
      <c r="A137" t="str">
        <f t="shared" si="12"/>
        <v>武汉LC204S-0160-A1WH</v>
      </c>
      <c r="B137" t="str">
        <f t="shared" si="13"/>
        <v>武汉L</v>
      </c>
      <c r="C137" t="s">
        <v>147</v>
      </c>
      <c r="D137" t="s">
        <v>111</v>
      </c>
      <c r="F137">
        <f t="shared" si="14"/>
        <v>0</v>
      </c>
    </row>
    <row r="138" spans="1:6">
      <c r="A138" t="str">
        <f t="shared" si="12"/>
        <v>武汉MC204S-0160-A1WH</v>
      </c>
      <c r="B138" t="str">
        <f t="shared" si="13"/>
        <v>武汉M</v>
      </c>
      <c r="C138" t="s">
        <v>147</v>
      </c>
      <c r="D138" t="s">
        <v>112</v>
      </c>
      <c r="F138">
        <f t="shared" si="14"/>
        <v>0</v>
      </c>
    </row>
    <row r="139" spans="1:6">
      <c r="A139" t="str">
        <f t="shared" si="12"/>
        <v>武汉SC204S-0160-A1WH</v>
      </c>
      <c r="B139" t="str">
        <f t="shared" si="13"/>
        <v>武汉S</v>
      </c>
      <c r="C139" t="s">
        <v>147</v>
      </c>
      <c r="D139" t="s">
        <v>113</v>
      </c>
      <c r="F139">
        <f t="shared" si="14"/>
        <v>0</v>
      </c>
    </row>
    <row r="140" spans="1:6">
      <c r="A140" t="str">
        <f t="shared" si="12"/>
        <v>广州期货仓FC204S-0160-A1WH</v>
      </c>
      <c r="B140" t="str">
        <f t="shared" si="13"/>
        <v>广州期货仓F</v>
      </c>
      <c r="C140" t="s">
        <v>147</v>
      </c>
      <c r="D140" t="s">
        <v>114</v>
      </c>
      <c r="F140">
        <f t="shared" si="14"/>
        <v>0</v>
      </c>
    </row>
    <row r="141" spans="1:6">
      <c r="A141" t="str">
        <f t="shared" si="12"/>
        <v>南浦拍照样衣仓XSC204S-0160-A1WH</v>
      </c>
      <c r="B141" t="str">
        <f t="shared" si="13"/>
        <v>南浦拍照样衣仓XS</v>
      </c>
      <c r="C141" t="s">
        <v>147</v>
      </c>
      <c r="D141" t="s">
        <v>115</v>
      </c>
      <c r="F141">
        <f t="shared" si="14"/>
        <v>0</v>
      </c>
    </row>
    <row r="142" spans="1:6">
      <c r="A142" t="str">
        <f t="shared" si="12"/>
        <v>南浦拍照样衣仓MC204S-0160-A1WH</v>
      </c>
      <c r="B142" t="str">
        <f t="shared" si="13"/>
        <v>南浦拍照样衣仓M</v>
      </c>
      <c r="C142" t="s">
        <v>147</v>
      </c>
      <c r="D142" t="s">
        <v>116</v>
      </c>
      <c r="F142">
        <f t="shared" si="14"/>
        <v>0</v>
      </c>
    </row>
    <row r="143" spans="1:6">
      <c r="A143" t="str">
        <f t="shared" si="12"/>
        <v>南浦拍照样衣仓SC204S-0160-A1WH</v>
      </c>
      <c r="B143" t="str">
        <f t="shared" si="13"/>
        <v>南浦拍照样衣仓S</v>
      </c>
      <c r="C143" t="s">
        <v>147</v>
      </c>
      <c r="D143" t="s">
        <v>117</v>
      </c>
      <c r="F143">
        <f t="shared" si="14"/>
        <v>0</v>
      </c>
    </row>
    <row r="144" spans="1:6">
      <c r="A144" t="str">
        <f t="shared" si="12"/>
        <v>南浦正品仓FC204S-0160-A1WH</v>
      </c>
      <c r="B144" t="str">
        <f t="shared" si="13"/>
        <v>南浦正品仓F</v>
      </c>
      <c r="C144" t="s">
        <v>147</v>
      </c>
      <c r="D144" t="s">
        <v>118</v>
      </c>
      <c r="E144">
        <v>0</v>
      </c>
      <c r="F144">
        <f t="shared" si="14"/>
        <v>0</v>
      </c>
    </row>
    <row r="145" spans="1:6">
      <c r="A145" t="str">
        <f t="shared" si="12"/>
        <v>广州期货仓XXLC204S-0160-A1WH</v>
      </c>
      <c r="B145" t="str">
        <f t="shared" si="13"/>
        <v>广州期货仓XXL</v>
      </c>
      <c r="C145" t="s">
        <v>147</v>
      </c>
      <c r="D145" t="s">
        <v>119</v>
      </c>
      <c r="F145">
        <f t="shared" si="14"/>
        <v>0</v>
      </c>
    </row>
    <row r="146" spans="1:6">
      <c r="A146" t="str">
        <f t="shared" si="12"/>
        <v>广州期货仓XLC204S-0160-A1WH</v>
      </c>
      <c r="B146" t="str">
        <f t="shared" si="13"/>
        <v>广州期货仓XL</v>
      </c>
      <c r="C146" t="s">
        <v>147</v>
      </c>
      <c r="D146" t="s">
        <v>120</v>
      </c>
      <c r="E146">
        <v>1</v>
      </c>
      <c r="F146">
        <f t="shared" si="14"/>
        <v>1</v>
      </c>
    </row>
    <row r="147" spans="1:6">
      <c r="A147" t="str">
        <f t="shared" si="12"/>
        <v>广州期货仓LC204S-0160-A1WH</v>
      </c>
      <c r="B147" t="str">
        <f t="shared" si="13"/>
        <v>广州期货仓L</v>
      </c>
      <c r="C147" t="s">
        <v>147</v>
      </c>
      <c r="D147" t="s">
        <v>121</v>
      </c>
      <c r="E147">
        <v>1</v>
      </c>
      <c r="F147">
        <f t="shared" si="14"/>
        <v>1</v>
      </c>
    </row>
    <row r="148" spans="1:6">
      <c r="A148" t="str">
        <f t="shared" si="12"/>
        <v>南浦正品仓XXLC204S-0160-A1WH</v>
      </c>
      <c r="B148" t="str">
        <f t="shared" si="13"/>
        <v>南浦正品仓XXL</v>
      </c>
      <c r="C148" t="s">
        <v>147</v>
      </c>
      <c r="D148" t="s">
        <v>122</v>
      </c>
      <c r="E148">
        <v>2</v>
      </c>
      <c r="F148">
        <f t="shared" si="14"/>
        <v>2</v>
      </c>
    </row>
    <row r="149" spans="1:6">
      <c r="A149" t="str">
        <f t="shared" si="12"/>
        <v>南浦正品仓XLC204S-0160-A1WH</v>
      </c>
      <c r="B149" t="str">
        <f t="shared" si="13"/>
        <v>南浦正品仓XL</v>
      </c>
      <c r="C149" t="s">
        <v>147</v>
      </c>
      <c r="D149" t="s">
        <v>123</v>
      </c>
      <c r="E149">
        <v>8</v>
      </c>
      <c r="F149">
        <f t="shared" si="14"/>
        <v>8</v>
      </c>
    </row>
    <row r="150" spans="1:6">
      <c r="A150" t="str">
        <f t="shared" si="12"/>
        <v>南浦正品仓LC204S-0160-A1WH</v>
      </c>
      <c r="B150" t="str">
        <f t="shared" si="13"/>
        <v>南浦正品仓L</v>
      </c>
      <c r="C150" t="s">
        <v>147</v>
      </c>
      <c r="D150" t="s">
        <v>124</v>
      </c>
      <c r="E150">
        <v>15</v>
      </c>
      <c r="F150">
        <f t="shared" si="14"/>
        <v>15</v>
      </c>
    </row>
    <row r="151" spans="1:6">
      <c r="A151" t="str">
        <f t="shared" si="12"/>
        <v>南浦正品仓MC204S-0160-A1WH</v>
      </c>
      <c r="B151" t="str">
        <f t="shared" si="13"/>
        <v>南浦正品仓M</v>
      </c>
      <c r="C151" t="s">
        <v>147</v>
      </c>
      <c r="D151" t="s">
        <v>125</v>
      </c>
      <c r="E151">
        <v>16</v>
      </c>
      <c r="F151">
        <f t="shared" si="14"/>
        <v>16</v>
      </c>
    </row>
    <row r="152" spans="1:6">
      <c r="A152" t="str">
        <f t="shared" si="12"/>
        <v>南浦正品仓SC204S-0160-A1WH</v>
      </c>
      <c r="B152" t="str">
        <f t="shared" si="13"/>
        <v>南浦正品仓S</v>
      </c>
      <c r="C152" t="s">
        <v>147</v>
      </c>
      <c r="D152" t="s">
        <v>126</v>
      </c>
      <c r="E152">
        <v>9</v>
      </c>
      <c r="F152">
        <f t="shared" si="14"/>
        <v>9</v>
      </c>
    </row>
    <row r="153" spans="1:6">
      <c r="A153" t="str">
        <f t="shared" si="12"/>
        <v>南浦正品仓XSC204S-0160-A1WH</v>
      </c>
      <c r="B153" t="str">
        <f t="shared" si="13"/>
        <v>南浦正品仓XS</v>
      </c>
      <c r="C153" t="s">
        <v>147</v>
      </c>
      <c r="D153" t="s">
        <v>127</v>
      </c>
      <c r="E153">
        <v>0</v>
      </c>
      <c r="F153">
        <f t="shared" si="14"/>
        <v>0</v>
      </c>
    </row>
    <row r="154" spans="1:6">
      <c r="A154" t="str">
        <f t="shared" si="12"/>
        <v>大货样衣仓XXLC204S-0160-A1WH</v>
      </c>
      <c r="B154" t="str">
        <f t="shared" si="13"/>
        <v>大货样衣仓XXL</v>
      </c>
      <c r="C154" t="s">
        <v>147</v>
      </c>
      <c r="D154" t="s">
        <v>128</v>
      </c>
      <c r="F154">
        <f t="shared" si="14"/>
        <v>0</v>
      </c>
    </row>
    <row r="155" spans="1:6">
      <c r="A155" t="str">
        <f t="shared" si="12"/>
        <v>大货样衣仓MC204S-0160-A1WH</v>
      </c>
      <c r="B155" t="str">
        <f t="shared" si="13"/>
        <v>大货样衣仓M</v>
      </c>
      <c r="C155" t="s">
        <v>147</v>
      </c>
      <c r="D155" t="s">
        <v>129</v>
      </c>
      <c r="F155">
        <f t="shared" si="14"/>
        <v>0</v>
      </c>
    </row>
    <row r="156" spans="1:6">
      <c r="A156" t="str">
        <f t="shared" ref="A156:A187" si="15">B156&amp;C156</f>
        <v>大货样衣仓XLC204S-0160-A1WH</v>
      </c>
      <c r="B156" t="str">
        <f t="shared" ref="B156:B187" si="16">RIGHT(D156,LEN(D156)-FIND(":",D156,1))</f>
        <v>大货样衣仓XL</v>
      </c>
      <c r="C156" t="s">
        <v>147</v>
      </c>
      <c r="D156" t="s">
        <v>130</v>
      </c>
      <c r="F156">
        <f t="shared" ref="F156:F187" si="17">E156</f>
        <v>0</v>
      </c>
    </row>
    <row r="157" spans="1:6">
      <c r="A157" t="str">
        <f t="shared" si="15"/>
        <v>大货样衣仓LC204S-0160-A1WH</v>
      </c>
      <c r="B157" t="str">
        <f t="shared" si="16"/>
        <v>大货样衣仓L</v>
      </c>
      <c r="C157" t="s">
        <v>147</v>
      </c>
      <c r="D157" t="s">
        <v>131</v>
      </c>
      <c r="F157">
        <f t="shared" si="17"/>
        <v>0</v>
      </c>
    </row>
    <row r="158" spans="1:6">
      <c r="A158" t="str">
        <f t="shared" si="15"/>
        <v>大货样衣仓SC204S-0160-A1WH</v>
      </c>
      <c r="B158" t="str">
        <f t="shared" si="16"/>
        <v>大货样衣仓S</v>
      </c>
      <c r="C158" t="s">
        <v>147</v>
      </c>
      <c r="D158" t="s">
        <v>132</v>
      </c>
      <c r="F158">
        <f t="shared" si="17"/>
        <v>0</v>
      </c>
    </row>
    <row r="159" spans="1:6">
      <c r="A159" t="str">
        <f t="shared" si="15"/>
        <v>大货样衣仓XSC204S-0160-A1WH</v>
      </c>
      <c r="B159" t="str">
        <f t="shared" si="16"/>
        <v>大货样衣仓XS</v>
      </c>
      <c r="C159" t="s">
        <v>147</v>
      </c>
      <c r="D159" t="s">
        <v>133</v>
      </c>
      <c r="F159">
        <f t="shared" si="17"/>
        <v>0</v>
      </c>
    </row>
    <row r="160" spans="1:6">
      <c r="A160" t="str">
        <f t="shared" si="15"/>
        <v>南浦拍照样衣仓FC204S-0160-A1WH</v>
      </c>
      <c r="B160" t="str">
        <f t="shared" si="16"/>
        <v>南浦拍照样衣仓F</v>
      </c>
      <c r="C160" t="s">
        <v>147</v>
      </c>
      <c r="D160" t="s">
        <v>134</v>
      </c>
      <c r="F160">
        <f t="shared" si="17"/>
        <v>0</v>
      </c>
    </row>
    <row r="161" spans="1:6">
      <c r="A161" t="str">
        <f t="shared" si="15"/>
        <v>南浦拍照样衣仓XXLC204S-0160-A1WH</v>
      </c>
      <c r="B161" t="str">
        <f t="shared" si="16"/>
        <v>南浦拍照样衣仓XXL</v>
      </c>
      <c r="C161" t="s">
        <v>147</v>
      </c>
      <c r="D161" t="s">
        <v>135</v>
      </c>
      <c r="F161">
        <f t="shared" si="17"/>
        <v>0</v>
      </c>
    </row>
    <row r="162" spans="1:6">
      <c r="A162" t="str">
        <f t="shared" si="15"/>
        <v>南浦拍照样衣仓XLC204S-0160-A1WH</v>
      </c>
      <c r="B162" t="str">
        <f t="shared" si="16"/>
        <v>南浦拍照样衣仓XL</v>
      </c>
      <c r="C162" t="s">
        <v>147</v>
      </c>
      <c r="D162" t="s">
        <v>136</v>
      </c>
      <c r="F162">
        <f t="shared" si="17"/>
        <v>0</v>
      </c>
    </row>
    <row r="163" spans="1:6">
      <c r="A163" t="str">
        <f t="shared" si="15"/>
        <v>香港仓XSC204S-0160-A1WH</v>
      </c>
      <c r="B163" t="str">
        <f t="shared" si="16"/>
        <v>香港仓XS</v>
      </c>
      <c r="C163" t="s">
        <v>147</v>
      </c>
      <c r="D163" t="s">
        <v>137</v>
      </c>
      <c r="E163">
        <v>0</v>
      </c>
      <c r="F163">
        <f t="shared" si="17"/>
        <v>0</v>
      </c>
    </row>
    <row r="164" spans="1:6">
      <c r="A164" t="str">
        <f t="shared" si="15"/>
        <v>南浦拍照样衣仓LC204S-0160-A1WH</v>
      </c>
      <c r="B164" t="str">
        <f t="shared" si="16"/>
        <v>南浦拍照样衣仓L</v>
      </c>
      <c r="C164" t="s">
        <v>147</v>
      </c>
      <c r="D164" t="s">
        <v>138</v>
      </c>
      <c r="F164">
        <f t="shared" si="17"/>
        <v>0</v>
      </c>
    </row>
    <row r="165" spans="1:6">
      <c r="A165" t="str">
        <f t="shared" si="15"/>
        <v>大货样衣仓FC204S-0160-A1WH</v>
      </c>
      <c r="B165" t="str">
        <f t="shared" si="16"/>
        <v>大货样衣仓F</v>
      </c>
      <c r="C165" t="s">
        <v>147</v>
      </c>
      <c r="D165" t="s">
        <v>139</v>
      </c>
      <c r="F165">
        <f t="shared" si="17"/>
        <v>0</v>
      </c>
    </row>
    <row r="166" spans="1:6">
      <c r="A166" t="str">
        <f t="shared" si="15"/>
        <v>香港仓LC204S-0160-A1WH</v>
      </c>
      <c r="B166" t="str">
        <f t="shared" si="16"/>
        <v>香港仓L</v>
      </c>
      <c r="C166" t="s">
        <v>147</v>
      </c>
      <c r="D166" t="s">
        <v>140</v>
      </c>
      <c r="E166">
        <v>23</v>
      </c>
      <c r="F166">
        <f t="shared" si="17"/>
        <v>23</v>
      </c>
    </row>
    <row r="167" spans="1:6">
      <c r="A167" t="str">
        <f t="shared" si="15"/>
        <v>香港仓MC204S-0160-A1WH</v>
      </c>
      <c r="B167" t="str">
        <f t="shared" si="16"/>
        <v>香港仓M</v>
      </c>
      <c r="C167" t="s">
        <v>147</v>
      </c>
      <c r="D167" t="s">
        <v>141</v>
      </c>
      <c r="E167">
        <v>24</v>
      </c>
      <c r="F167">
        <f t="shared" si="17"/>
        <v>24</v>
      </c>
    </row>
    <row r="168" spans="1:6">
      <c r="A168" t="str">
        <f t="shared" si="15"/>
        <v>香港仓FC204S-0160-A1WH</v>
      </c>
      <c r="B168" t="str">
        <f t="shared" si="16"/>
        <v>香港仓F</v>
      </c>
      <c r="C168" t="s">
        <v>147</v>
      </c>
      <c r="D168" t="s">
        <v>142</v>
      </c>
      <c r="F168">
        <f t="shared" si="17"/>
        <v>0</v>
      </c>
    </row>
    <row r="169" spans="1:6">
      <c r="A169" t="str">
        <f t="shared" si="15"/>
        <v>香港仓XXLC204S-0160-A1WH</v>
      </c>
      <c r="B169" t="str">
        <f t="shared" si="16"/>
        <v>香港仓XXL</v>
      </c>
      <c r="C169" t="s">
        <v>147</v>
      </c>
      <c r="D169" t="s">
        <v>143</v>
      </c>
      <c r="E169">
        <v>3</v>
      </c>
      <c r="F169">
        <f t="shared" si="17"/>
        <v>3</v>
      </c>
    </row>
    <row r="170" spans="1:6">
      <c r="A170" t="str">
        <f t="shared" si="15"/>
        <v>香港仓SC204S-0160-A1WH</v>
      </c>
      <c r="B170" t="str">
        <f t="shared" si="16"/>
        <v>香港仓S</v>
      </c>
      <c r="C170" t="s">
        <v>147</v>
      </c>
      <c r="D170" t="s">
        <v>144</v>
      </c>
      <c r="E170">
        <v>13</v>
      </c>
      <c r="F170">
        <f t="shared" si="17"/>
        <v>13</v>
      </c>
    </row>
    <row r="171" spans="1:6">
      <c r="A171" t="str">
        <f t="shared" si="15"/>
        <v>香港仓XLC204S-0160-A1WH</v>
      </c>
      <c r="B171" t="str">
        <f t="shared" si="16"/>
        <v>香港仓XL</v>
      </c>
      <c r="C171" t="s">
        <v>147</v>
      </c>
      <c r="D171" t="s">
        <v>145</v>
      </c>
      <c r="E171">
        <v>11</v>
      </c>
      <c r="F171">
        <f t="shared" si="17"/>
        <v>11</v>
      </c>
    </row>
    <row r="172" spans="1:6">
      <c r="A172" t="str">
        <f t="shared" si="15"/>
        <v>广州期货仓MCW502KT0134B0</v>
      </c>
      <c r="B172" t="str">
        <f t="shared" si="16"/>
        <v>广州期货仓M</v>
      </c>
      <c r="C172" t="s">
        <v>148</v>
      </c>
      <c r="D172" t="s">
        <v>104</v>
      </c>
      <c r="E172">
        <v>5</v>
      </c>
      <c r="F172">
        <f t="shared" si="17"/>
        <v>5</v>
      </c>
    </row>
    <row r="173" spans="1:6">
      <c r="A173" t="str">
        <f t="shared" si="15"/>
        <v>广州期货仓XSCW502KT0134B0</v>
      </c>
      <c r="B173" t="str">
        <f t="shared" si="16"/>
        <v>广州期货仓XS</v>
      </c>
      <c r="C173" t="s">
        <v>148</v>
      </c>
      <c r="D173" t="s">
        <v>105</v>
      </c>
      <c r="E173">
        <v>0</v>
      </c>
      <c r="F173">
        <f t="shared" si="17"/>
        <v>0</v>
      </c>
    </row>
    <row r="174" spans="1:6">
      <c r="A174" t="str">
        <f t="shared" si="15"/>
        <v>广州期货仓SCW502KT0134B0</v>
      </c>
      <c r="B174" t="str">
        <f t="shared" si="16"/>
        <v>广州期货仓S</v>
      </c>
      <c r="C174" t="s">
        <v>148</v>
      </c>
      <c r="D174" t="s">
        <v>106</v>
      </c>
      <c r="E174">
        <v>1</v>
      </c>
      <c r="F174">
        <f t="shared" si="17"/>
        <v>1</v>
      </c>
    </row>
    <row r="175" spans="1:6">
      <c r="A175" t="str">
        <f t="shared" si="15"/>
        <v>武汉XLCW502KT0134B0</v>
      </c>
      <c r="B175" t="str">
        <f t="shared" si="16"/>
        <v>武汉XL</v>
      </c>
      <c r="C175" t="s">
        <v>148</v>
      </c>
      <c r="D175" t="s">
        <v>107</v>
      </c>
      <c r="F175">
        <f t="shared" si="17"/>
        <v>0</v>
      </c>
    </row>
    <row r="176" spans="1:6">
      <c r="A176" t="str">
        <f t="shared" si="15"/>
        <v>武汉FCW502KT0134B0</v>
      </c>
      <c r="B176" t="str">
        <f t="shared" si="16"/>
        <v>武汉F</v>
      </c>
      <c r="C176" t="s">
        <v>148</v>
      </c>
      <c r="D176" t="s">
        <v>108</v>
      </c>
      <c r="F176">
        <f t="shared" si="17"/>
        <v>0</v>
      </c>
    </row>
    <row r="177" spans="1:6">
      <c r="A177" t="str">
        <f t="shared" si="15"/>
        <v>武汉XXLCW502KT0134B0</v>
      </c>
      <c r="B177" t="str">
        <f t="shared" si="16"/>
        <v>武汉XXL</v>
      </c>
      <c r="C177" t="s">
        <v>148</v>
      </c>
      <c r="D177" t="s">
        <v>109</v>
      </c>
      <c r="F177">
        <f t="shared" si="17"/>
        <v>0</v>
      </c>
    </row>
    <row r="178" spans="1:6">
      <c r="A178" t="str">
        <f t="shared" si="15"/>
        <v>武汉XSCW502KT0134B0</v>
      </c>
      <c r="B178" t="str">
        <f t="shared" si="16"/>
        <v>武汉XS</v>
      </c>
      <c r="C178" t="s">
        <v>148</v>
      </c>
      <c r="D178" t="s">
        <v>110</v>
      </c>
      <c r="F178">
        <f t="shared" si="17"/>
        <v>0</v>
      </c>
    </row>
    <row r="179" spans="1:6">
      <c r="A179" t="str">
        <f t="shared" si="15"/>
        <v>武汉LCW502KT0134B0</v>
      </c>
      <c r="B179" t="str">
        <f t="shared" si="16"/>
        <v>武汉L</v>
      </c>
      <c r="C179" t="s">
        <v>148</v>
      </c>
      <c r="D179" t="s">
        <v>111</v>
      </c>
      <c r="F179">
        <f t="shared" si="17"/>
        <v>0</v>
      </c>
    </row>
    <row r="180" spans="1:6">
      <c r="A180" t="str">
        <f t="shared" si="15"/>
        <v>武汉MCW502KT0134B0</v>
      </c>
      <c r="B180" t="str">
        <f t="shared" si="16"/>
        <v>武汉M</v>
      </c>
      <c r="C180" t="s">
        <v>148</v>
      </c>
      <c r="D180" t="s">
        <v>112</v>
      </c>
      <c r="F180">
        <f t="shared" si="17"/>
        <v>0</v>
      </c>
    </row>
    <row r="181" spans="1:6">
      <c r="A181" t="str">
        <f t="shared" si="15"/>
        <v>武汉SCW502KT0134B0</v>
      </c>
      <c r="B181" t="str">
        <f t="shared" si="16"/>
        <v>武汉S</v>
      </c>
      <c r="C181" t="s">
        <v>148</v>
      </c>
      <c r="D181" t="s">
        <v>113</v>
      </c>
      <c r="F181">
        <f t="shared" si="17"/>
        <v>0</v>
      </c>
    </row>
    <row r="182" spans="1:6">
      <c r="A182" t="str">
        <f t="shared" si="15"/>
        <v>广州期货仓FCW502KT0134B0</v>
      </c>
      <c r="B182" t="str">
        <f t="shared" si="16"/>
        <v>广州期货仓F</v>
      </c>
      <c r="C182" t="s">
        <v>148</v>
      </c>
      <c r="D182" t="s">
        <v>114</v>
      </c>
      <c r="F182">
        <f t="shared" si="17"/>
        <v>0</v>
      </c>
    </row>
    <row r="183" spans="1:6">
      <c r="A183" t="str">
        <f t="shared" si="15"/>
        <v>南浦拍照样衣仓XSCW502KT0134B0</v>
      </c>
      <c r="B183" t="str">
        <f t="shared" si="16"/>
        <v>南浦拍照样衣仓XS</v>
      </c>
      <c r="C183" t="s">
        <v>148</v>
      </c>
      <c r="D183" t="s">
        <v>115</v>
      </c>
      <c r="F183">
        <f t="shared" si="17"/>
        <v>0</v>
      </c>
    </row>
    <row r="184" spans="1:6">
      <c r="A184" t="str">
        <f t="shared" si="15"/>
        <v>南浦拍照样衣仓MCW502KT0134B0</v>
      </c>
      <c r="B184" t="str">
        <f t="shared" si="16"/>
        <v>南浦拍照样衣仓M</v>
      </c>
      <c r="C184" t="s">
        <v>148</v>
      </c>
      <c r="D184" t="s">
        <v>116</v>
      </c>
      <c r="F184">
        <f t="shared" si="17"/>
        <v>0</v>
      </c>
    </row>
    <row r="185" spans="1:6">
      <c r="A185" t="str">
        <f t="shared" si="15"/>
        <v>南浦拍照样衣仓SCW502KT0134B0</v>
      </c>
      <c r="B185" t="str">
        <f t="shared" si="16"/>
        <v>南浦拍照样衣仓S</v>
      </c>
      <c r="C185" t="s">
        <v>148</v>
      </c>
      <c r="D185" t="s">
        <v>117</v>
      </c>
      <c r="F185">
        <f t="shared" si="17"/>
        <v>0</v>
      </c>
    </row>
    <row r="186" spans="1:6">
      <c r="A186" t="str">
        <f t="shared" si="15"/>
        <v>南浦正品仓FCW502KT0134B0</v>
      </c>
      <c r="B186" t="str">
        <f t="shared" si="16"/>
        <v>南浦正品仓F</v>
      </c>
      <c r="C186" t="s">
        <v>148</v>
      </c>
      <c r="D186" t="s">
        <v>118</v>
      </c>
      <c r="E186">
        <v>0</v>
      </c>
      <c r="F186">
        <f t="shared" si="17"/>
        <v>0</v>
      </c>
    </row>
    <row r="187" spans="1:6">
      <c r="A187" t="str">
        <f t="shared" si="15"/>
        <v>广州期货仓XXLCW502KT0134B0</v>
      </c>
      <c r="B187" t="str">
        <f t="shared" si="16"/>
        <v>广州期货仓XXL</v>
      </c>
      <c r="C187" t="s">
        <v>148</v>
      </c>
      <c r="D187" t="s">
        <v>119</v>
      </c>
      <c r="F187">
        <f t="shared" si="17"/>
        <v>0</v>
      </c>
    </row>
    <row r="188" spans="1:6">
      <c r="A188" t="str">
        <f t="shared" ref="A188:A219" si="18">B188&amp;C188</f>
        <v>广州期货仓XLCW502KT0134B0</v>
      </c>
      <c r="B188" t="str">
        <f t="shared" ref="B188:B219" si="19">RIGHT(D188,LEN(D188)-FIND(":",D188,1))</f>
        <v>广州期货仓XL</v>
      </c>
      <c r="C188" t="s">
        <v>148</v>
      </c>
      <c r="D188" t="s">
        <v>120</v>
      </c>
      <c r="F188">
        <f t="shared" ref="F188:F219" si="20">E188</f>
        <v>0</v>
      </c>
    </row>
    <row r="189" spans="1:6">
      <c r="A189" t="str">
        <f t="shared" si="18"/>
        <v>广州期货仓LCW502KT0134B0</v>
      </c>
      <c r="B189" t="str">
        <f t="shared" si="19"/>
        <v>广州期货仓L</v>
      </c>
      <c r="C189" t="s">
        <v>148</v>
      </c>
      <c r="D189" t="s">
        <v>121</v>
      </c>
      <c r="E189">
        <v>4</v>
      </c>
      <c r="F189">
        <f t="shared" si="20"/>
        <v>4</v>
      </c>
    </row>
    <row r="190" spans="1:6">
      <c r="A190" t="str">
        <f t="shared" si="18"/>
        <v>南浦正品仓XXLCW502KT0134B0</v>
      </c>
      <c r="B190" t="str">
        <f t="shared" si="19"/>
        <v>南浦正品仓XXL</v>
      </c>
      <c r="C190" t="s">
        <v>148</v>
      </c>
      <c r="D190" t="s">
        <v>122</v>
      </c>
      <c r="F190">
        <f t="shared" si="20"/>
        <v>0</v>
      </c>
    </row>
    <row r="191" spans="1:6">
      <c r="A191" t="str">
        <f t="shared" si="18"/>
        <v>南浦正品仓XLCW502KT0134B0</v>
      </c>
      <c r="B191" t="str">
        <f t="shared" si="19"/>
        <v>南浦正品仓XL</v>
      </c>
      <c r="C191" t="s">
        <v>148</v>
      </c>
      <c r="D191" t="s">
        <v>123</v>
      </c>
      <c r="E191">
        <v>0</v>
      </c>
      <c r="F191">
        <f t="shared" si="20"/>
        <v>0</v>
      </c>
    </row>
    <row r="192" spans="1:6">
      <c r="A192" t="str">
        <f t="shared" si="18"/>
        <v>南浦正品仓LCW502KT0134B0</v>
      </c>
      <c r="B192" t="str">
        <f t="shared" si="19"/>
        <v>南浦正品仓L</v>
      </c>
      <c r="C192" t="s">
        <v>148</v>
      </c>
      <c r="D192" t="s">
        <v>124</v>
      </c>
      <c r="E192">
        <v>2</v>
      </c>
      <c r="F192">
        <f t="shared" si="20"/>
        <v>2</v>
      </c>
    </row>
    <row r="193" spans="1:6">
      <c r="A193" t="str">
        <f t="shared" si="18"/>
        <v>南浦正品仓MCW502KT0134B0</v>
      </c>
      <c r="B193" t="str">
        <f t="shared" si="19"/>
        <v>南浦正品仓M</v>
      </c>
      <c r="C193" t="s">
        <v>148</v>
      </c>
      <c r="D193" t="s">
        <v>125</v>
      </c>
      <c r="E193">
        <v>6</v>
      </c>
      <c r="F193">
        <f t="shared" si="20"/>
        <v>6</v>
      </c>
    </row>
    <row r="194" spans="1:6">
      <c r="A194" t="str">
        <f t="shared" si="18"/>
        <v>南浦正品仓SCW502KT0134B0</v>
      </c>
      <c r="B194" t="str">
        <f t="shared" si="19"/>
        <v>南浦正品仓S</v>
      </c>
      <c r="C194" t="s">
        <v>148</v>
      </c>
      <c r="D194" t="s">
        <v>126</v>
      </c>
      <c r="E194">
        <v>6</v>
      </c>
      <c r="F194">
        <f t="shared" si="20"/>
        <v>6</v>
      </c>
    </row>
    <row r="195" spans="1:6">
      <c r="A195" t="str">
        <f t="shared" si="18"/>
        <v>南浦正品仓XSCW502KT0134B0</v>
      </c>
      <c r="B195" t="str">
        <f t="shared" si="19"/>
        <v>南浦正品仓XS</v>
      </c>
      <c r="C195" t="s">
        <v>148</v>
      </c>
      <c r="D195" t="s">
        <v>127</v>
      </c>
      <c r="E195">
        <v>0</v>
      </c>
      <c r="F195">
        <f t="shared" si="20"/>
        <v>0</v>
      </c>
    </row>
    <row r="196" spans="1:6">
      <c r="A196" t="str">
        <f t="shared" si="18"/>
        <v>大货样衣仓XXLCW502KT0134B0</v>
      </c>
      <c r="B196" t="str">
        <f t="shared" si="19"/>
        <v>大货样衣仓XXL</v>
      </c>
      <c r="C196" t="s">
        <v>148</v>
      </c>
      <c r="D196" t="s">
        <v>128</v>
      </c>
      <c r="F196">
        <f t="shared" si="20"/>
        <v>0</v>
      </c>
    </row>
    <row r="197" spans="1:6">
      <c r="A197" t="str">
        <f t="shared" si="18"/>
        <v>大货样衣仓MCW502KT0134B0</v>
      </c>
      <c r="B197" t="str">
        <f t="shared" si="19"/>
        <v>大货样衣仓M</v>
      </c>
      <c r="C197" t="s">
        <v>148</v>
      </c>
      <c r="D197" t="s">
        <v>129</v>
      </c>
      <c r="F197">
        <f t="shared" si="20"/>
        <v>0</v>
      </c>
    </row>
    <row r="198" spans="1:6">
      <c r="A198" t="str">
        <f t="shared" si="18"/>
        <v>大货样衣仓XLCW502KT0134B0</v>
      </c>
      <c r="B198" t="str">
        <f t="shared" si="19"/>
        <v>大货样衣仓XL</v>
      </c>
      <c r="C198" t="s">
        <v>148</v>
      </c>
      <c r="D198" t="s">
        <v>130</v>
      </c>
      <c r="F198">
        <f t="shared" si="20"/>
        <v>0</v>
      </c>
    </row>
    <row r="199" spans="1:6">
      <c r="A199" t="str">
        <f t="shared" si="18"/>
        <v>大货样衣仓LCW502KT0134B0</v>
      </c>
      <c r="B199" t="str">
        <f t="shared" si="19"/>
        <v>大货样衣仓L</v>
      </c>
      <c r="C199" t="s">
        <v>148</v>
      </c>
      <c r="D199" t="s">
        <v>131</v>
      </c>
      <c r="F199">
        <f t="shared" si="20"/>
        <v>0</v>
      </c>
    </row>
    <row r="200" spans="1:6">
      <c r="A200" t="str">
        <f t="shared" si="18"/>
        <v>大货样衣仓SCW502KT0134B0</v>
      </c>
      <c r="B200" t="str">
        <f t="shared" si="19"/>
        <v>大货样衣仓S</v>
      </c>
      <c r="C200" t="s">
        <v>148</v>
      </c>
      <c r="D200" t="s">
        <v>132</v>
      </c>
      <c r="E200">
        <v>1</v>
      </c>
      <c r="F200">
        <f t="shared" si="20"/>
        <v>1</v>
      </c>
    </row>
    <row r="201" spans="1:6">
      <c r="A201" t="str">
        <f t="shared" si="18"/>
        <v>大货样衣仓XSCW502KT0134B0</v>
      </c>
      <c r="B201" t="str">
        <f t="shared" si="19"/>
        <v>大货样衣仓XS</v>
      </c>
      <c r="C201" t="s">
        <v>148</v>
      </c>
      <c r="D201" t="s">
        <v>133</v>
      </c>
      <c r="F201">
        <f t="shared" si="20"/>
        <v>0</v>
      </c>
    </row>
    <row r="202" spans="1:6">
      <c r="A202" t="str">
        <f t="shared" si="18"/>
        <v>南浦拍照样衣仓FCW502KT0134B0</v>
      </c>
      <c r="B202" t="str">
        <f t="shared" si="19"/>
        <v>南浦拍照样衣仓F</v>
      </c>
      <c r="C202" t="s">
        <v>148</v>
      </c>
      <c r="D202" t="s">
        <v>134</v>
      </c>
      <c r="F202">
        <f t="shared" si="20"/>
        <v>0</v>
      </c>
    </row>
    <row r="203" spans="1:6">
      <c r="A203" t="str">
        <f t="shared" si="18"/>
        <v>南浦拍照样衣仓XXLCW502KT0134B0</v>
      </c>
      <c r="B203" t="str">
        <f t="shared" si="19"/>
        <v>南浦拍照样衣仓XXL</v>
      </c>
      <c r="C203" t="s">
        <v>148</v>
      </c>
      <c r="D203" t="s">
        <v>135</v>
      </c>
      <c r="F203">
        <f t="shared" si="20"/>
        <v>0</v>
      </c>
    </row>
    <row r="204" spans="1:6">
      <c r="A204" t="str">
        <f t="shared" si="18"/>
        <v>南浦拍照样衣仓XLCW502KT0134B0</v>
      </c>
      <c r="B204" t="str">
        <f t="shared" si="19"/>
        <v>南浦拍照样衣仓XL</v>
      </c>
      <c r="C204" t="s">
        <v>148</v>
      </c>
      <c r="D204" t="s">
        <v>136</v>
      </c>
      <c r="F204">
        <f t="shared" si="20"/>
        <v>0</v>
      </c>
    </row>
    <row r="205" spans="1:6">
      <c r="A205" t="str">
        <f t="shared" si="18"/>
        <v>香港仓XSCW502KT0134B0</v>
      </c>
      <c r="B205" t="str">
        <f t="shared" si="19"/>
        <v>香港仓XS</v>
      </c>
      <c r="C205" t="s">
        <v>148</v>
      </c>
      <c r="D205" t="s">
        <v>137</v>
      </c>
      <c r="E205">
        <v>0</v>
      </c>
      <c r="F205">
        <f t="shared" si="20"/>
        <v>0</v>
      </c>
    </row>
    <row r="206" spans="1:6">
      <c r="A206" t="str">
        <f t="shared" si="18"/>
        <v>南浦拍照样衣仓LCW502KT0134B0</v>
      </c>
      <c r="B206" t="str">
        <f t="shared" si="19"/>
        <v>南浦拍照样衣仓L</v>
      </c>
      <c r="C206" t="s">
        <v>148</v>
      </c>
      <c r="D206" t="s">
        <v>138</v>
      </c>
      <c r="F206">
        <f t="shared" si="20"/>
        <v>0</v>
      </c>
    </row>
    <row r="207" spans="1:6">
      <c r="A207" t="str">
        <f t="shared" si="18"/>
        <v>大货样衣仓FCW502KT0134B0</v>
      </c>
      <c r="B207" t="str">
        <f t="shared" si="19"/>
        <v>大货样衣仓F</v>
      </c>
      <c r="C207" t="s">
        <v>148</v>
      </c>
      <c r="D207" t="s">
        <v>139</v>
      </c>
      <c r="F207">
        <f t="shared" si="20"/>
        <v>0</v>
      </c>
    </row>
    <row r="208" spans="1:6">
      <c r="A208" t="str">
        <f t="shared" si="18"/>
        <v>香港仓LCW502KT0134B0</v>
      </c>
      <c r="B208" t="str">
        <f t="shared" si="19"/>
        <v>香港仓L</v>
      </c>
      <c r="C208" t="s">
        <v>148</v>
      </c>
      <c r="D208" t="s">
        <v>140</v>
      </c>
      <c r="E208">
        <v>8</v>
      </c>
      <c r="F208">
        <f t="shared" si="20"/>
        <v>8</v>
      </c>
    </row>
    <row r="209" spans="1:6">
      <c r="A209" t="str">
        <f t="shared" si="18"/>
        <v>香港仓MCW502KT0134B0</v>
      </c>
      <c r="B209" t="str">
        <f t="shared" si="19"/>
        <v>香港仓M</v>
      </c>
      <c r="C209" t="s">
        <v>148</v>
      </c>
      <c r="D209" t="s">
        <v>141</v>
      </c>
      <c r="E209">
        <v>34</v>
      </c>
      <c r="F209">
        <f t="shared" si="20"/>
        <v>34</v>
      </c>
    </row>
    <row r="210" spans="1:6">
      <c r="A210" t="str">
        <f t="shared" si="18"/>
        <v>香港仓FCW502KT0134B0</v>
      </c>
      <c r="B210" t="str">
        <f t="shared" si="19"/>
        <v>香港仓F</v>
      </c>
      <c r="C210" t="s">
        <v>148</v>
      </c>
      <c r="D210" t="s">
        <v>142</v>
      </c>
      <c r="F210">
        <f t="shared" si="20"/>
        <v>0</v>
      </c>
    </row>
    <row r="211" spans="1:6">
      <c r="A211" t="str">
        <f t="shared" si="18"/>
        <v>香港仓XXLCW502KT0134B0</v>
      </c>
      <c r="B211" t="str">
        <f t="shared" si="19"/>
        <v>香港仓XXL</v>
      </c>
      <c r="C211" t="s">
        <v>148</v>
      </c>
      <c r="D211" t="s">
        <v>143</v>
      </c>
      <c r="F211">
        <f t="shared" si="20"/>
        <v>0</v>
      </c>
    </row>
    <row r="212" spans="1:6">
      <c r="A212" t="str">
        <f t="shared" si="18"/>
        <v>香港仓SCW502KT0134B0</v>
      </c>
      <c r="B212" t="str">
        <f t="shared" si="19"/>
        <v>香港仓S</v>
      </c>
      <c r="C212" t="s">
        <v>148</v>
      </c>
      <c r="D212" t="s">
        <v>144</v>
      </c>
      <c r="E212">
        <v>33</v>
      </c>
      <c r="F212">
        <f t="shared" si="20"/>
        <v>33</v>
      </c>
    </row>
    <row r="213" spans="1:6">
      <c r="A213" t="str">
        <f t="shared" si="18"/>
        <v>香港仓XLCW502KT0134B0</v>
      </c>
      <c r="B213" t="str">
        <f t="shared" si="19"/>
        <v>香港仓XL</v>
      </c>
      <c r="C213" t="s">
        <v>148</v>
      </c>
      <c r="D213" t="s">
        <v>145</v>
      </c>
      <c r="F213">
        <f t="shared" si="20"/>
        <v>0</v>
      </c>
    </row>
    <row r="214" spans="1:6">
      <c r="A214" t="str">
        <f t="shared" si="18"/>
        <v>广州期货仓MCW502KW0111R1</v>
      </c>
      <c r="B214" t="str">
        <f t="shared" si="19"/>
        <v>广州期货仓M</v>
      </c>
      <c r="C214" t="s">
        <v>149</v>
      </c>
      <c r="D214" t="s">
        <v>104</v>
      </c>
      <c r="E214">
        <v>1</v>
      </c>
      <c r="F214">
        <f t="shared" si="20"/>
        <v>1</v>
      </c>
    </row>
    <row r="215" spans="1:6">
      <c r="A215" t="str">
        <f t="shared" si="18"/>
        <v>广州期货仓XSCW502KW0111R1</v>
      </c>
      <c r="B215" t="str">
        <f t="shared" si="19"/>
        <v>广州期货仓XS</v>
      </c>
      <c r="C215" t="s">
        <v>149</v>
      </c>
      <c r="D215" t="s">
        <v>105</v>
      </c>
      <c r="E215">
        <v>0</v>
      </c>
      <c r="F215">
        <f t="shared" si="20"/>
        <v>0</v>
      </c>
    </row>
    <row r="216" spans="1:6">
      <c r="A216" t="str">
        <f t="shared" si="18"/>
        <v>广州期货仓SCW502KW0111R1</v>
      </c>
      <c r="B216" t="str">
        <f t="shared" si="19"/>
        <v>广州期货仓S</v>
      </c>
      <c r="C216" t="s">
        <v>149</v>
      </c>
      <c r="D216" t="s">
        <v>106</v>
      </c>
      <c r="E216">
        <v>0</v>
      </c>
      <c r="F216">
        <f t="shared" si="20"/>
        <v>0</v>
      </c>
    </row>
    <row r="217" spans="1:6">
      <c r="A217" t="str">
        <f t="shared" si="18"/>
        <v>武汉XLCW502KW0111R1</v>
      </c>
      <c r="B217" t="str">
        <f t="shared" si="19"/>
        <v>武汉XL</v>
      </c>
      <c r="C217" t="s">
        <v>149</v>
      </c>
      <c r="D217" t="s">
        <v>107</v>
      </c>
      <c r="F217">
        <f t="shared" si="20"/>
        <v>0</v>
      </c>
    </row>
    <row r="218" spans="1:6">
      <c r="A218" t="str">
        <f t="shared" si="18"/>
        <v>武汉FCW502KW0111R1</v>
      </c>
      <c r="B218" t="str">
        <f t="shared" si="19"/>
        <v>武汉F</v>
      </c>
      <c r="C218" t="s">
        <v>149</v>
      </c>
      <c r="D218" t="s">
        <v>108</v>
      </c>
      <c r="F218">
        <f t="shared" si="20"/>
        <v>0</v>
      </c>
    </row>
    <row r="219" spans="1:6">
      <c r="A219" t="str">
        <f t="shared" si="18"/>
        <v>武汉XXLCW502KW0111R1</v>
      </c>
      <c r="B219" t="str">
        <f t="shared" si="19"/>
        <v>武汉XXL</v>
      </c>
      <c r="C219" t="s">
        <v>149</v>
      </c>
      <c r="D219" t="s">
        <v>109</v>
      </c>
      <c r="F219">
        <f t="shared" si="20"/>
        <v>0</v>
      </c>
    </row>
    <row r="220" spans="1:6">
      <c r="A220" t="str">
        <f t="shared" ref="A220:A237" si="21">B220&amp;C220</f>
        <v>武汉XSCW502KW0111R1</v>
      </c>
      <c r="B220" t="str">
        <f t="shared" ref="B220:B237" si="22">RIGHT(D220,LEN(D220)-FIND(":",D220,1))</f>
        <v>武汉XS</v>
      </c>
      <c r="C220" t="s">
        <v>149</v>
      </c>
      <c r="D220" t="s">
        <v>110</v>
      </c>
      <c r="F220">
        <f t="shared" ref="F220:F237" si="23">E220</f>
        <v>0</v>
      </c>
    </row>
    <row r="221" spans="1:6">
      <c r="A221" t="str">
        <f t="shared" si="21"/>
        <v>武汉LCW502KW0111R1</v>
      </c>
      <c r="B221" t="str">
        <f t="shared" si="22"/>
        <v>武汉L</v>
      </c>
      <c r="C221" t="s">
        <v>149</v>
      </c>
      <c r="D221" t="s">
        <v>111</v>
      </c>
      <c r="F221">
        <f t="shared" si="23"/>
        <v>0</v>
      </c>
    </row>
    <row r="222" spans="1:6">
      <c r="A222" t="str">
        <f t="shared" si="21"/>
        <v>武汉MCW502KW0111R1</v>
      </c>
      <c r="B222" t="str">
        <f t="shared" si="22"/>
        <v>武汉M</v>
      </c>
      <c r="C222" t="s">
        <v>149</v>
      </c>
      <c r="D222" t="s">
        <v>112</v>
      </c>
      <c r="F222">
        <f t="shared" si="23"/>
        <v>0</v>
      </c>
    </row>
    <row r="223" spans="1:6">
      <c r="A223" t="str">
        <f t="shared" si="21"/>
        <v>武汉SCW502KW0111R1</v>
      </c>
      <c r="B223" t="str">
        <f t="shared" si="22"/>
        <v>武汉S</v>
      </c>
      <c r="C223" t="s">
        <v>149</v>
      </c>
      <c r="D223" t="s">
        <v>113</v>
      </c>
      <c r="F223">
        <f t="shared" si="23"/>
        <v>0</v>
      </c>
    </row>
    <row r="224" spans="1:6">
      <c r="A224" t="str">
        <f t="shared" si="21"/>
        <v>广州期货仓FCW502KW0111R1</v>
      </c>
      <c r="B224" t="str">
        <f t="shared" si="22"/>
        <v>广州期货仓F</v>
      </c>
      <c r="C224" t="s">
        <v>149</v>
      </c>
      <c r="D224" t="s">
        <v>114</v>
      </c>
      <c r="F224">
        <f t="shared" si="23"/>
        <v>0</v>
      </c>
    </row>
    <row r="225" spans="1:6">
      <c r="A225" t="str">
        <f t="shared" si="21"/>
        <v>南浦拍照样衣仓XSCW502KW0111R1</v>
      </c>
      <c r="B225" t="str">
        <f t="shared" si="22"/>
        <v>南浦拍照样衣仓XS</v>
      </c>
      <c r="C225" t="s">
        <v>149</v>
      </c>
      <c r="D225" t="s">
        <v>115</v>
      </c>
      <c r="F225">
        <f t="shared" si="23"/>
        <v>0</v>
      </c>
    </row>
    <row r="226" spans="1:6">
      <c r="A226" t="str">
        <f t="shared" si="21"/>
        <v>南浦拍照样衣仓MCW502KW0111R1</v>
      </c>
      <c r="B226" t="str">
        <f t="shared" si="22"/>
        <v>南浦拍照样衣仓M</v>
      </c>
      <c r="C226" t="s">
        <v>149</v>
      </c>
      <c r="D226" t="s">
        <v>116</v>
      </c>
      <c r="F226">
        <f t="shared" si="23"/>
        <v>0</v>
      </c>
    </row>
    <row r="227" spans="1:6">
      <c r="A227" t="str">
        <f t="shared" si="21"/>
        <v>南浦拍照样衣仓SCW502KW0111R1</v>
      </c>
      <c r="B227" t="str">
        <f t="shared" si="22"/>
        <v>南浦拍照样衣仓S</v>
      </c>
      <c r="C227" t="s">
        <v>149</v>
      </c>
      <c r="D227" t="s">
        <v>117</v>
      </c>
      <c r="F227">
        <f t="shared" si="23"/>
        <v>0</v>
      </c>
    </row>
    <row r="228" spans="1:6">
      <c r="A228" t="str">
        <f t="shared" si="21"/>
        <v>南浦正品仓FCW502KW0111R1</v>
      </c>
      <c r="B228" t="str">
        <f t="shared" si="22"/>
        <v>南浦正品仓F</v>
      </c>
      <c r="C228" t="s">
        <v>149</v>
      </c>
      <c r="D228" t="s">
        <v>118</v>
      </c>
      <c r="E228">
        <v>0</v>
      </c>
      <c r="F228">
        <f t="shared" si="23"/>
        <v>0</v>
      </c>
    </row>
    <row r="229" spans="1:6">
      <c r="A229" t="str">
        <f t="shared" si="21"/>
        <v>广州期货仓XXLCW502KW0111R1</v>
      </c>
      <c r="B229" t="str">
        <f t="shared" si="22"/>
        <v>广州期货仓XXL</v>
      </c>
      <c r="C229" t="s">
        <v>149</v>
      </c>
      <c r="D229" t="s">
        <v>119</v>
      </c>
      <c r="F229">
        <f t="shared" si="23"/>
        <v>0</v>
      </c>
    </row>
    <row r="230" spans="1:6">
      <c r="A230" t="str">
        <f t="shared" si="21"/>
        <v>广州期货仓XLCW502KW0111R1</v>
      </c>
      <c r="B230" t="str">
        <f t="shared" si="22"/>
        <v>广州期货仓XL</v>
      </c>
      <c r="C230" t="s">
        <v>149</v>
      </c>
      <c r="D230" t="s">
        <v>120</v>
      </c>
      <c r="E230">
        <v>0</v>
      </c>
      <c r="F230">
        <f t="shared" si="23"/>
        <v>0</v>
      </c>
    </row>
    <row r="231" spans="1:6">
      <c r="A231" t="str">
        <f t="shared" si="21"/>
        <v>广州期货仓LCW502KW0111R1</v>
      </c>
      <c r="B231" t="str">
        <f t="shared" si="22"/>
        <v>广州期货仓L</v>
      </c>
      <c r="C231" t="s">
        <v>149</v>
      </c>
      <c r="D231" t="s">
        <v>121</v>
      </c>
      <c r="E231">
        <v>1</v>
      </c>
      <c r="F231">
        <f t="shared" si="23"/>
        <v>1</v>
      </c>
    </row>
    <row r="232" spans="1:6">
      <c r="A232" t="str">
        <f t="shared" si="21"/>
        <v>南浦正品仓XXLCW502KW0111R1</v>
      </c>
      <c r="B232" t="str">
        <f t="shared" si="22"/>
        <v>南浦正品仓XXL</v>
      </c>
      <c r="C232" t="s">
        <v>149</v>
      </c>
      <c r="D232" t="s">
        <v>122</v>
      </c>
      <c r="F232">
        <f t="shared" si="23"/>
        <v>0</v>
      </c>
    </row>
    <row r="233" spans="1:6">
      <c r="A233" t="str">
        <f t="shared" si="21"/>
        <v>南浦正品仓XLCW502KW0111R1</v>
      </c>
      <c r="B233" t="str">
        <f t="shared" si="22"/>
        <v>南浦正品仓XL</v>
      </c>
      <c r="C233" t="s">
        <v>149</v>
      </c>
      <c r="D233" t="s">
        <v>123</v>
      </c>
      <c r="E233">
        <v>2</v>
      </c>
      <c r="F233">
        <f t="shared" si="23"/>
        <v>2</v>
      </c>
    </row>
    <row r="234" spans="1:6">
      <c r="A234" t="str">
        <f t="shared" si="21"/>
        <v>南浦正品仓LCW502KW0111R1</v>
      </c>
      <c r="B234" t="str">
        <f t="shared" si="22"/>
        <v>南浦正品仓L</v>
      </c>
      <c r="C234" t="s">
        <v>149</v>
      </c>
      <c r="D234" t="s">
        <v>124</v>
      </c>
      <c r="E234">
        <v>4</v>
      </c>
      <c r="F234">
        <f t="shared" si="23"/>
        <v>4</v>
      </c>
    </row>
    <row r="235" spans="1:6">
      <c r="A235" t="str">
        <f t="shared" si="21"/>
        <v>南浦正品仓MCW502KW0111R1</v>
      </c>
      <c r="B235" t="str">
        <f t="shared" si="22"/>
        <v>南浦正品仓M</v>
      </c>
      <c r="C235" t="s">
        <v>149</v>
      </c>
      <c r="D235" t="s">
        <v>125</v>
      </c>
      <c r="E235">
        <v>9</v>
      </c>
      <c r="F235">
        <f t="shared" si="23"/>
        <v>9</v>
      </c>
    </row>
    <row r="236" spans="1:6">
      <c r="A236" t="str">
        <f t="shared" si="21"/>
        <v>南浦正品仓SCW502KW0111R1</v>
      </c>
      <c r="B236" t="str">
        <f t="shared" si="22"/>
        <v>南浦正品仓S</v>
      </c>
      <c r="C236" t="s">
        <v>149</v>
      </c>
      <c r="D236" t="s">
        <v>126</v>
      </c>
      <c r="E236">
        <v>8</v>
      </c>
      <c r="F236">
        <f t="shared" si="23"/>
        <v>8</v>
      </c>
    </row>
    <row r="237" spans="1:6">
      <c r="A237" t="str">
        <f t="shared" si="21"/>
        <v>南浦正品仓XSCW502KW0111R1</v>
      </c>
      <c r="B237" t="str">
        <f t="shared" si="22"/>
        <v>南浦正品仓XS</v>
      </c>
      <c r="C237" t="s">
        <v>149</v>
      </c>
      <c r="D237" t="s">
        <v>127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大货样衣仓XXLCW502KW0111R1</v>
      </c>
      <c r="B238" t="str">
        <f t="shared" ref="B238:B263" si="25">RIGHT(D238,LEN(D238)-FIND(":",D238,1))</f>
        <v>大货样衣仓XXL</v>
      </c>
      <c r="C238" t="s">
        <v>149</v>
      </c>
      <c r="D238" t="s">
        <v>128</v>
      </c>
      <c r="F238">
        <f t="shared" ref="F238:F263" si="26">E238</f>
        <v>0</v>
      </c>
    </row>
    <row r="239" spans="1:6">
      <c r="A239" t="str">
        <f t="shared" si="24"/>
        <v>大货样衣仓MCW502KW0111R1</v>
      </c>
      <c r="B239" t="str">
        <f t="shared" si="25"/>
        <v>大货样衣仓M</v>
      </c>
      <c r="C239" t="s">
        <v>149</v>
      </c>
      <c r="D239" t="s">
        <v>129</v>
      </c>
      <c r="F239">
        <f t="shared" si="26"/>
        <v>0</v>
      </c>
    </row>
    <row r="240" spans="1:6">
      <c r="A240" t="str">
        <f t="shared" si="24"/>
        <v>大货样衣仓XLCW502KW0111R1</v>
      </c>
      <c r="B240" t="str">
        <f t="shared" si="25"/>
        <v>大货样衣仓XL</v>
      </c>
      <c r="C240" t="s">
        <v>149</v>
      </c>
      <c r="D240" t="s">
        <v>130</v>
      </c>
      <c r="F240">
        <f t="shared" si="26"/>
        <v>0</v>
      </c>
    </row>
    <row r="241" spans="1:6">
      <c r="A241" t="str">
        <f t="shared" si="24"/>
        <v>大货样衣仓LCW502KW0111R1</v>
      </c>
      <c r="B241" t="str">
        <f t="shared" si="25"/>
        <v>大货样衣仓L</v>
      </c>
      <c r="C241" t="s">
        <v>149</v>
      </c>
      <c r="D241" t="s">
        <v>131</v>
      </c>
      <c r="F241">
        <f t="shared" si="26"/>
        <v>0</v>
      </c>
    </row>
    <row r="242" spans="1:6">
      <c r="A242" t="str">
        <f t="shared" si="24"/>
        <v>大货样衣仓SCW502KW0111R1</v>
      </c>
      <c r="B242" t="str">
        <f t="shared" si="25"/>
        <v>大货样衣仓S</v>
      </c>
      <c r="C242" t="s">
        <v>149</v>
      </c>
      <c r="D242" t="s">
        <v>132</v>
      </c>
      <c r="E242">
        <v>1</v>
      </c>
      <c r="F242">
        <f t="shared" si="26"/>
        <v>1</v>
      </c>
    </row>
    <row r="243" spans="1:6">
      <c r="A243" t="str">
        <f t="shared" si="24"/>
        <v>大货样衣仓XSCW502KW0111R1</v>
      </c>
      <c r="B243" t="str">
        <f t="shared" si="25"/>
        <v>大货样衣仓XS</v>
      </c>
      <c r="C243" t="s">
        <v>149</v>
      </c>
      <c r="D243" t="s">
        <v>133</v>
      </c>
      <c r="F243">
        <f t="shared" si="26"/>
        <v>0</v>
      </c>
    </row>
    <row r="244" spans="1:6">
      <c r="A244" t="str">
        <f t="shared" si="24"/>
        <v>南浦拍照样衣仓FCW502KW0111R1</v>
      </c>
      <c r="B244" t="str">
        <f t="shared" si="25"/>
        <v>南浦拍照样衣仓F</v>
      </c>
      <c r="C244" t="s">
        <v>149</v>
      </c>
      <c r="D244" t="s">
        <v>134</v>
      </c>
      <c r="F244">
        <f t="shared" si="26"/>
        <v>0</v>
      </c>
    </row>
    <row r="245" spans="1:6">
      <c r="A245" t="str">
        <f t="shared" si="24"/>
        <v>南浦拍照样衣仓XXLCW502KW0111R1</v>
      </c>
      <c r="B245" t="str">
        <f t="shared" si="25"/>
        <v>南浦拍照样衣仓XXL</v>
      </c>
      <c r="C245" t="s">
        <v>149</v>
      </c>
      <c r="D245" t="s">
        <v>135</v>
      </c>
      <c r="F245">
        <f t="shared" si="26"/>
        <v>0</v>
      </c>
    </row>
    <row r="246" spans="1:6">
      <c r="A246" t="str">
        <f t="shared" si="24"/>
        <v>南浦拍照样衣仓XLCW502KW0111R1</v>
      </c>
      <c r="B246" t="str">
        <f t="shared" si="25"/>
        <v>南浦拍照样衣仓XL</v>
      </c>
      <c r="C246" t="s">
        <v>149</v>
      </c>
      <c r="D246" t="s">
        <v>136</v>
      </c>
      <c r="F246">
        <f t="shared" si="26"/>
        <v>0</v>
      </c>
    </row>
    <row r="247" spans="1:6">
      <c r="A247" t="str">
        <f t="shared" si="24"/>
        <v>香港仓XSCW502KW0111R1</v>
      </c>
      <c r="B247" t="str">
        <f t="shared" si="25"/>
        <v>香港仓XS</v>
      </c>
      <c r="C247" t="s">
        <v>149</v>
      </c>
      <c r="D247" t="s">
        <v>137</v>
      </c>
      <c r="E247">
        <v>0</v>
      </c>
      <c r="F247">
        <f t="shared" si="26"/>
        <v>0</v>
      </c>
    </row>
    <row r="248" spans="1:6">
      <c r="A248" t="str">
        <f t="shared" si="24"/>
        <v>南浦拍照样衣仓LCW502KW0111R1</v>
      </c>
      <c r="B248" t="str">
        <f t="shared" si="25"/>
        <v>南浦拍照样衣仓L</v>
      </c>
      <c r="C248" t="s">
        <v>149</v>
      </c>
      <c r="D248" t="s">
        <v>138</v>
      </c>
      <c r="F248">
        <f t="shared" si="26"/>
        <v>0</v>
      </c>
    </row>
    <row r="249" spans="1:6">
      <c r="A249" t="str">
        <f t="shared" si="24"/>
        <v>大货样衣仓FCW502KW0111R1</v>
      </c>
      <c r="B249" t="str">
        <f t="shared" si="25"/>
        <v>大货样衣仓F</v>
      </c>
      <c r="C249" t="s">
        <v>149</v>
      </c>
      <c r="D249" t="s">
        <v>139</v>
      </c>
      <c r="F249">
        <f t="shared" si="26"/>
        <v>0</v>
      </c>
    </row>
    <row r="250" spans="1:6">
      <c r="A250" t="str">
        <f t="shared" si="24"/>
        <v>香港仓LCW502KW0111R1</v>
      </c>
      <c r="B250" t="str">
        <f t="shared" si="25"/>
        <v>香港仓L</v>
      </c>
      <c r="C250" t="s">
        <v>149</v>
      </c>
      <c r="D250" t="s">
        <v>140</v>
      </c>
      <c r="E250">
        <v>14</v>
      </c>
      <c r="F250">
        <f t="shared" si="26"/>
        <v>14</v>
      </c>
    </row>
    <row r="251" spans="1:6">
      <c r="A251" t="str">
        <f t="shared" si="24"/>
        <v>香港仓MCW502KW0111R1</v>
      </c>
      <c r="B251" t="str">
        <f t="shared" si="25"/>
        <v>香港仓M</v>
      </c>
      <c r="C251" t="s">
        <v>149</v>
      </c>
      <c r="D251" t="s">
        <v>141</v>
      </c>
      <c r="E251">
        <v>32</v>
      </c>
      <c r="F251">
        <f t="shared" si="26"/>
        <v>32</v>
      </c>
    </row>
    <row r="252" spans="1:6">
      <c r="A252" t="str">
        <f t="shared" si="24"/>
        <v>香港仓FCW502KW0111R1</v>
      </c>
      <c r="B252" t="str">
        <f t="shared" si="25"/>
        <v>香港仓F</v>
      </c>
      <c r="C252" t="s">
        <v>149</v>
      </c>
      <c r="D252" t="s">
        <v>142</v>
      </c>
      <c r="F252">
        <f t="shared" si="26"/>
        <v>0</v>
      </c>
    </row>
    <row r="253" spans="1:6">
      <c r="A253" t="str">
        <f t="shared" si="24"/>
        <v>香港仓XXLCW502KW0111R1</v>
      </c>
      <c r="B253" t="str">
        <f t="shared" si="25"/>
        <v>香港仓XXL</v>
      </c>
      <c r="C253" t="s">
        <v>149</v>
      </c>
      <c r="D253" t="s">
        <v>143</v>
      </c>
      <c r="F253">
        <f t="shared" si="26"/>
        <v>0</v>
      </c>
    </row>
    <row r="254" spans="1:6">
      <c r="A254" t="str">
        <f t="shared" si="24"/>
        <v>香港仓SCW502KW0111R1</v>
      </c>
      <c r="B254" t="str">
        <f t="shared" si="25"/>
        <v>香港仓S</v>
      </c>
      <c r="C254" t="s">
        <v>149</v>
      </c>
      <c r="D254" t="s">
        <v>144</v>
      </c>
      <c r="E254">
        <v>27</v>
      </c>
      <c r="F254">
        <f t="shared" si="26"/>
        <v>27</v>
      </c>
    </row>
    <row r="255" spans="1:6">
      <c r="A255" t="str">
        <f t="shared" si="24"/>
        <v>香港仓XLCW502KW0111R1</v>
      </c>
      <c r="B255" t="str">
        <f t="shared" si="25"/>
        <v>香港仓XL</v>
      </c>
      <c r="C255" t="s">
        <v>149</v>
      </c>
      <c r="D255" t="s">
        <v>145</v>
      </c>
      <c r="E255">
        <v>6</v>
      </c>
      <c r="F255">
        <f t="shared" si="26"/>
        <v>6</v>
      </c>
    </row>
    <row r="256" spans="1:6">
      <c r="A256" t="str">
        <f t="shared" si="24"/>
        <v>广州期货仓MCW501KT0315B0</v>
      </c>
      <c r="B256" t="str">
        <f t="shared" si="25"/>
        <v>广州期货仓M</v>
      </c>
      <c r="C256" t="s">
        <v>150</v>
      </c>
      <c r="D256" t="s">
        <v>104</v>
      </c>
      <c r="E256">
        <v>2</v>
      </c>
      <c r="F256">
        <f t="shared" si="26"/>
        <v>2</v>
      </c>
    </row>
    <row r="257" spans="1:6">
      <c r="A257" t="str">
        <f t="shared" si="24"/>
        <v>广州期货仓XSCW501KT0315B0</v>
      </c>
      <c r="B257" t="str">
        <f t="shared" si="25"/>
        <v>广州期货仓XS</v>
      </c>
      <c r="C257" t="s">
        <v>150</v>
      </c>
      <c r="D257" t="s">
        <v>105</v>
      </c>
      <c r="E257">
        <v>0</v>
      </c>
      <c r="F257">
        <f t="shared" si="26"/>
        <v>0</v>
      </c>
    </row>
    <row r="258" spans="1:6">
      <c r="A258" t="str">
        <f t="shared" si="24"/>
        <v>广州期货仓SCW501KT0315B0</v>
      </c>
      <c r="B258" t="str">
        <f t="shared" si="25"/>
        <v>广州期货仓S</v>
      </c>
      <c r="C258" t="s">
        <v>150</v>
      </c>
      <c r="D258" t="s">
        <v>106</v>
      </c>
      <c r="E258">
        <v>0</v>
      </c>
      <c r="F258">
        <f t="shared" si="26"/>
        <v>0</v>
      </c>
    </row>
    <row r="259" spans="1:6">
      <c r="A259" t="str">
        <f t="shared" si="24"/>
        <v>武汉XLCW501KT0315B0</v>
      </c>
      <c r="B259" t="str">
        <f t="shared" si="25"/>
        <v>武汉XL</v>
      </c>
      <c r="C259" t="s">
        <v>150</v>
      </c>
      <c r="D259" t="s">
        <v>107</v>
      </c>
      <c r="F259">
        <f t="shared" si="26"/>
        <v>0</v>
      </c>
    </row>
    <row r="260" spans="1:6">
      <c r="A260" t="str">
        <f t="shared" si="24"/>
        <v>武汉FCW501KT0315B0</v>
      </c>
      <c r="B260" t="str">
        <f t="shared" si="25"/>
        <v>武汉F</v>
      </c>
      <c r="C260" t="s">
        <v>150</v>
      </c>
      <c r="D260" t="s">
        <v>108</v>
      </c>
      <c r="F260">
        <f t="shared" si="26"/>
        <v>0</v>
      </c>
    </row>
    <row r="261" spans="1:6">
      <c r="A261" t="str">
        <f t="shared" si="24"/>
        <v>武汉XXLCW501KT0315B0</v>
      </c>
      <c r="B261" t="str">
        <f t="shared" si="25"/>
        <v>武汉XXL</v>
      </c>
      <c r="C261" t="s">
        <v>150</v>
      </c>
      <c r="D261" t="s">
        <v>109</v>
      </c>
      <c r="F261">
        <f t="shared" si="26"/>
        <v>0</v>
      </c>
    </row>
    <row r="262" spans="1:6">
      <c r="A262" t="str">
        <f t="shared" si="24"/>
        <v>武汉XSCW501KT0315B0</v>
      </c>
      <c r="B262" t="str">
        <f t="shared" si="25"/>
        <v>武汉XS</v>
      </c>
      <c r="C262" t="s">
        <v>150</v>
      </c>
      <c r="D262" t="s">
        <v>110</v>
      </c>
      <c r="F262">
        <f t="shared" si="26"/>
        <v>0</v>
      </c>
    </row>
    <row r="263" spans="1:6">
      <c r="A263" t="str">
        <f t="shared" si="24"/>
        <v>武汉LCW501KT0315B0</v>
      </c>
      <c r="B263" t="str">
        <f t="shared" si="25"/>
        <v>武汉L</v>
      </c>
      <c r="C263" t="s">
        <v>150</v>
      </c>
      <c r="D263" t="s">
        <v>111</v>
      </c>
      <c r="F263">
        <f t="shared" si="26"/>
        <v>0</v>
      </c>
    </row>
    <row r="264" spans="1:6">
      <c r="A264" t="str">
        <f t="shared" ref="A264:A295" si="27">B264&amp;C264</f>
        <v>武汉MCW501KT0315B0</v>
      </c>
      <c r="B264" t="str">
        <f t="shared" ref="B264:B295" si="28">RIGHT(D264,LEN(D264)-FIND(":",D264,1))</f>
        <v>武汉M</v>
      </c>
      <c r="C264" t="s">
        <v>150</v>
      </c>
      <c r="D264" t="s">
        <v>112</v>
      </c>
      <c r="F264">
        <f t="shared" ref="F264:F295" si="29">E264</f>
        <v>0</v>
      </c>
    </row>
    <row r="265" spans="1:6">
      <c r="A265" t="str">
        <f t="shared" si="27"/>
        <v>武汉SCW501KT0315B0</v>
      </c>
      <c r="B265" t="str">
        <f t="shared" si="28"/>
        <v>武汉S</v>
      </c>
      <c r="C265" t="s">
        <v>150</v>
      </c>
      <c r="D265" t="s">
        <v>113</v>
      </c>
      <c r="F265">
        <f t="shared" si="29"/>
        <v>0</v>
      </c>
    </row>
    <row r="266" spans="1:6">
      <c r="A266" t="str">
        <f t="shared" si="27"/>
        <v>广州期货仓FCW501KT0315B0</v>
      </c>
      <c r="B266" t="str">
        <f t="shared" si="28"/>
        <v>广州期货仓F</v>
      </c>
      <c r="C266" t="s">
        <v>150</v>
      </c>
      <c r="D266" t="s">
        <v>114</v>
      </c>
      <c r="F266">
        <f t="shared" si="29"/>
        <v>0</v>
      </c>
    </row>
    <row r="267" spans="1:6">
      <c r="A267" t="str">
        <f t="shared" si="27"/>
        <v>南浦拍照样衣仓XSCW501KT0315B0</v>
      </c>
      <c r="B267" t="str">
        <f t="shared" si="28"/>
        <v>南浦拍照样衣仓XS</v>
      </c>
      <c r="C267" t="s">
        <v>150</v>
      </c>
      <c r="D267" t="s">
        <v>115</v>
      </c>
      <c r="F267">
        <f t="shared" si="29"/>
        <v>0</v>
      </c>
    </row>
    <row r="268" spans="1:6">
      <c r="A268" t="str">
        <f t="shared" si="27"/>
        <v>南浦拍照样衣仓MCW501KT0315B0</v>
      </c>
      <c r="B268" t="str">
        <f t="shared" si="28"/>
        <v>南浦拍照样衣仓M</v>
      </c>
      <c r="C268" t="s">
        <v>150</v>
      </c>
      <c r="D268" t="s">
        <v>116</v>
      </c>
      <c r="F268">
        <f t="shared" si="29"/>
        <v>0</v>
      </c>
    </row>
    <row r="269" spans="1:6">
      <c r="A269" t="str">
        <f t="shared" si="27"/>
        <v>南浦拍照样衣仓SCW501KT0315B0</v>
      </c>
      <c r="B269" t="str">
        <f t="shared" si="28"/>
        <v>南浦拍照样衣仓S</v>
      </c>
      <c r="C269" t="s">
        <v>150</v>
      </c>
      <c r="D269" t="s">
        <v>117</v>
      </c>
      <c r="F269">
        <f t="shared" si="29"/>
        <v>0</v>
      </c>
    </row>
    <row r="270" spans="1:6">
      <c r="A270" t="str">
        <f t="shared" si="27"/>
        <v>南浦正品仓FCW501KT0315B0</v>
      </c>
      <c r="B270" t="str">
        <f t="shared" si="28"/>
        <v>南浦正品仓F</v>
      </c>
      <c r="C270" t="s">
        <v>150</v>
      </c>
      <c r="D270" t="s">
        <v>118</v>
      </c>
      <c r="E270">
        <v>0</v>
      </c>
      <c r="F270">
        <f t="shared" si="29"/>
        <v>0</v>
      </c>
    </row>
    <row r="271" spans="1:6">
      <c r="A271" t="str">
        <f t="shared" si="27"/>
        <v>广州期货仓XXLCW501KT0315B0</v>
      </c>
      <c r="B271" t="str">
        <f t="shared" si="28"/>
        <v>广州期货仓XXL</v>
      </c>
      <c r="C271" t="s">
        <v>150</v>
      </c>
      <c r="D271" t="s">
        <v>119</v>
      </c>
      <c r="F271">
        <f t="shared" si="29"/>
        <v>0</v>
      </c>
    </row>
    <row r="272" spans="1:6">
      <c r="A272" t="str">
        <f t="shared" si="27"/>
        <v>广州期货仓XLCW501KT0315B0</v>
      </c>
      <c r="B272" t="str">
        <f t="shared" si="28"/>
        <v>广州期货仓XL</v>
      </c>
      <c r="C272" t="s">
        <v>150</v>
      </c>
      <c r="D272" t="s">
        <v>120</v>
      </c>
      <c r="E272">
        <v>0</v>
      </c>
      <c r="F272">
        <f t="shared" si="29"/>
        <v>0</v>
      </c>
    </row>
    <row r="273" spans="1:6">
      <c r="A273" t="str">
        <f t="shared" si="27"/>
        <v>广州期货仓LCW501KT0315B0</v>
      </c>
      <c r="B273" t="str">
        <f t="shared" si="28"/>
        <v>广州期货仓L</v>
      </c>
      <c r="C273" t="s">
        <v>150</v>
      </c>
      <c r="D273" t="s">
        <v>121</v>
      </c>
      <c r="E273">
        <v>2</v>
      </c>
      <c r="F273">
        <f t="shared" si="29"/>
        <v>2</v>
      </c>
    </row>
    <row r="274" spans="1:6">
      <c r="A274" t="str">
        <f t="shared" si="27"/>
        <v>南浦正品仓XXLCW501KT0315B0</v>
      </c>
      <c r="B274" t="str">
        <f t="shared" si="28"/>
        <v>南浦正品仓XXL</v>
      </c>
      <c r="C274" t="s">
        <v>150</v>
      </c>
      <c r="D274" t="s">
        <v>122</v>
      </c>
      <c r="F274">
        <f t="shared" si="29"/>
        <v>0</v>
      </c>
    </row>
    <row r="275" spans="1:6">
      <c r="A275" t="str">
        <f t="shared" si="27"/>
        <v>南浦正品仓XLCW501KT0315B0</v>
      </c>
      <c r="B275" t="str">
        <f t="shared" si="28"/>
        <v>南浦正品仓XL</v>
      </c>
      <c r="C275" t="s">
        <v>150</v>
      </c>
      <c r="D275" t="s">
        <v>123</v>
      </c>
      <c r="E275">
        <v>1</v>
      </c>
      <c r="F275">
        <f t="shared" si="29"/>
        <v>1</v>
      </c>
    </row>
    <row r="276" spans="1:6">
      <c r="A276" t="str">
        <f t="shared" si="27"/>
        <v>南浦正品仓LCW501KT0315B0</v>
      </c>
      <c r="B276" t="str">
        <f t="shared" si="28"/>
        <v>南浦正品仓L</v>
      </c>
      <c r="C276" t="s">
        <v>150</v>
      </c>
      <c r="D276" t="s">
        <v>124</v>
      </c>
      <c r="E276">
        <v>3</v>
      </c>
      <c r="F276">
        <f t="shared" si="29"/>
        <v>3</v>
      </c>
    </row>
    <row r="277" spans="1:6">
      <c r="A277" t="str">
        <f t="shared" si="27"/>
        <v>南浦正品仓MCW501KT0315B0</v>
      </c>
      <c r="B277" t="str">
        <f t="shared" si="28"/>
        <v>南浦正品仓M</v>
      </c>
      <c r="C277" t="s">
        <v>150</v>
      </c>
      <c r="D277" t="s">
        <v>125</v>
      </c>
      <c r="E277">
        <v>9</v>
      </c>
      <c r="F277">
        <f t="shared" si="29"/>
        <v>9</v>
      </c>
    </row>
    <row r="278" spans="1:6">
      <c r="A278" t="str">
        <f t="shared" si="27"/>
        <v>南浦正品仓SCW501KT0315B0</v>
      </c>
      <c r="B278" t="str">
        <f t="shared" si="28"/>
        <v>南浦正品仓S</v>
      </c>
      <c r="C278" t="s">
        <v>150</v>
      </c>
      <c r="D278" t="s">
        <v>126</v>
      </c>
      <c r="E278">
        <v>13</v>
      </c>
      <c r="F278">
        <f t="shared" si="29"/>
        <v>13</v>
      </c>
    </row>
    <row r="279" spans="1:6">
      <c r="A279" t="str">
        <f t="shared" si="27"/>
        <v>南浦正品仓XSCW501KT0315B0</v>
      </c>
      <c r="B279" t="str">
        <f t="shared" si="28"/>
        <v>南浦正品仓XS</v>
      </c>
      <c r="C279" t="s">
        <v>150</v>
      </c>
      <c r="D279" t="s">
        <v>127</v>
      </c>
      <c r="E279">
        <v>0</v>
      </c>
      <c r="F279">
        <f t="shared" si="29"/>
        <v>0</v>
      </c>
    </row>
    <row r="280" spans="1:6">
      <c r="A280" t="str">
        <f t="shared" si="27"/>
        <v>大货样衣仓XXLCW501KT0315B0</v>
      </c>
      <c r="B280" t="str">
        <f t="shared" si="28"/>
        <v>大货样衣仓XXL</v>
      </c>
      <c r="C280" t="s">
        <v>150</v>
      </c>
      <c r="D280" t="s">
        <v>128</v>
      </c>
      <c r="F280">
        <f t="shared" si="29"/>
        <v>0</v>
      </c>
    </row>
    <row r="281" spans="1:6">
      <c r="A281" t="str">
        <f t="shared" si="27"/>
        <v>大货样衣仓MCW501KT0315B0</v>
      </c>
      <c r="B281" t="str">
        <f t="shared" si="28"/>
        <v>大货样衣仓M</v>
      </c>
      <c r="C281" t="s">
        <v>150</v>
      </c>
      <c r="D281" t="s">
        <v>129</v>
      </c>
      <c r="F281">
        <f t="shared" si="29"/>
        <v>0</v>
      </c>
    </row>
    <row r="282" spans="1:6">
      <c r="A282" t="str">
        <f t="shared" si="27"/>
        <v>大货样衣仓XLCW501KT0315B0</v>
      </c>
      <c r="B282" t="str">
        <f t="shared" si="28"/>
        <v>大货样衣仓XL</v>
      </c>
      <c r="C282" t="s">
        <v>150</v>
      </c>
      <c r="D282" t="s">
        <v>130</v>
      </c>
      <c r="F282">
        <f t="shared" si="29"/>
        <v>0</v>
      </c>
    </row>
    <row r="283" spans="1:6">
      <c r="A283" t="str">
        <f t="shared" si="27"/>
        <v>大货样衣仓LCW501KT0315B0</v>
      </c>
      <c r="B283" t="str">
        <f t="shared" si="28"/>
        <v>大货样衣仓L</v>
      </c>
      <c r="C283" t="s">
        <v>150</v>
      </c>
      <c r="D283" t="s">
        <v>131</v>
      </c>
      <c r="F283">
        <f t="shared" si="29"/>
        <v>0</v>
      </c>
    </row>
    <row r="284" spans="1:6">
      <c r="A284" t="str">
        <f t="shared" si="27"/>
        <v>大货样衣仓SCW501KT0315B0</v>
      </c>
      <c r="B284" t="str">
        <f t="shared" si="28"/>
        <v>大货样衣仓S</v>
      </c>
      <c r="C284" t="s">
        <v>150</v>
      </c>
      <c r="D284" t="s">
        <v>132</v>
      </c>
      <c r="E284">
        <v>1</v>
      </c>
      <c r="F284">
        <f t="shared" si="29"/>
        <v>1</v>
      </c>
    </row>
    <row r="285" spans="1:6">
      <c r="A285" t="str">
        <f t="shared" si="27"/>
        <v>大货样衣仓XSCW501KT0315B0</v>
      </c>
      <c r="B285" t="str">
        <f t="shared" si="28"/>
        <v>大货样衣仓XS</v>
      </c>
      <c r="C285" t="s">
        <v>150</v>
      </c>
      <c r="D285" t="s">
        <v>133</v>
      </c>
      <c r="F285">
        <f t="shared" si="29"/>
        <v>0</v>
      </c>
    </row>
    <row r="286" spans="1:6">
      <c r="A286" t="str">
        <f t="shared" si="27"/>
        <v>南浦拍照样衣仓FCW501KT0315B0</v>
      </c>
      <c r="B286" t="str">
        <f t="shared" si="28"/>
        <v>南浦拍照样衣仓F</v>
      </c>
      <c r="C286" t="s">
        <v>150</v>
      </c>
      <c r="D286" t="s">
        <v>134</v>
      </c>
      <c r="F286">
        <f t="shared" si="29"/>
        <v>0</v>
      </c>
    </row>
    <row r="287" spans="1:6">
      <c r="A287" t="str">
        <f t="shared" si="27"/>
        <v>南浦拍照样衣仓XXLCW501KT0315B0</v>
      </c>
      <c r="B287" t="str">
        <f t="shared" si="28"/>
        <v>南浦拍照样衣仓XXL</v>
      </c>
      <c r="C287" t="s">
        <v>150</v>
      </c>
      <c r="D287" t="s">
        <v>135</v>
      </c>
      <c r="F287">
        <f t="shared" si="29"/>
        <v>0</v>
      </c>
    </row>
    <row r="288" spans="1:6">
      <c r="A288" t="str">
        <f t="shared" si="27"/>
        <v>南浦拍照样衣仓XLCW501KT0315B0</v>
      </c>
      <c r="B288" t="str">
        <f t="shared" si="28"/>
        <v>南浦拍照样衣仓XL</v>
      </c>
      <c r="C288" t="s">
        <v>150</v>
      </c>
      <c r="D288" t="s">
        <v>136</v>
      </c>
      <c r="F288">
        <f t="shared" si="29"/>
        <v>0</v>
      </c>
    </row>
    <row r="289" spans="1:6">
      <c r="A289" t="str">
        <f t="shared" si="27"/>
        <v>香港仓XSCW501KT0315B0</v>
      </c>
      <c r="B289" t="str">
        <f t="shared" si="28"/>
        <v>香港仓XS</v>
      </c>
      <c r="C289" t="s">
        <v>150</v>
      </c>
      <c r="D289" t="s">
        <v>137</v>
      </c>
      <c r="E289">
        <v>0</v>
      </c>
      <c r="F289">
        <f t="shared" si="29"/>
        <v>0</v>
      </c>
    </row>
    <row r="290" spans="1:6">
      <c r="A290" t="str">
        <f t="shared" si="27"/>
        <v>南浦拍照样衣仓LCW501KT0315B0</v>
      </c>
      <c r="B290" t="str">
        <f t="shared" si="28"/>
        <v>南浦拍照样衣仓L</v>
      </c>
      <c r="C290" t="s">
        <v>150</v>
      </c>
      <c r="D290" t="s">
        <v>138</v>
      </c>
      <c r="F290">
        <f t="shared" si="29"/>
        <v>0</v>
      </c>
    </row>
    <row r="291" spans="1:6">
      <c r="A291" t="str">
        <f t="shared" si="27"/>
        <v>大货样衣仓FCW501KT0315B0</v>
      </c>
      <c r="B291" t="str">
        <f t="shared" si="28"/>
        <v>大货样衣仓F</v>
      </c>
      <c r="C291" t="s">
        <v>150</v>
      </c>
      <c r="D291" t="s">
        <v>139</v>
      </c>
      <c r="F291">
        <f t="shared" si="29"/>
        <v>0</v>
      </c>
    </row>
    <row r="292" spans="1:6">
      <c r="A292" t="str">
        <f t="shared" si="27"/>
        <v>香港仓LCW501KT0315B0</v>
      </c>
      <c r="B292" t="str">
        <f t="shared" si="28"/>
        <v>香港仓L</v>
      </c>
      <c r="C292" t="s">
        <v>150</v>
      </c>
      <c r="D292" t="s">
        <v>140</v>
      </c>
      <c r="E292">
        <v>10</v>
      </c>
      <c r="F292">
        <f t="shared" si="29"/>
        <v>10</v>
      </c>
    </row>
    <row r="293" spans="1:6">
      <c r="A293" t="str">
        <f t="shared" si="27"/>
        <v>香港仓MCW501KT0315B0</v>
      </c>
      <c r="B293" t="str">
        <f t="shared" si="28"/>
        <v>香港仓M</v>
      </c>
      <c r="C293" t="s">
        <v>150</v>
      </c>
      <c r="D293" t="s">
        <v>141</v>
      </c>
      <c r="E293">
        <v>30</v>
      </c>
      <c r="F293">
        <f t="shared" si="29"/>
        <v>30</v>
      </c>
    </row>
    <row r="294" spans="1:6">
      <c r="A294" t="str">
        <f t="shared" si="27"/>
        <v>香港仓FCW501KT0315B0</v>
      </c>
      <c r="B294" t="str">
        <f t="shared" si="28"/>
        <v>香港仓F</v>
      </c>
      <c r="C294" t="s">
        <v>150</v>
      </c>
      <c r="D294" t="s">
        <v>142</v>
      </c>
      <c r="F294">
        <f t="shared" si="29"/>
        <v>0</v>
      </c>
    </row>
    <row r="295" spans="1:6">
      <c r="A295" t="str">
        <f t="shared" si="27"/>
        <v>香港仓XXLCW501KT0315B0</v>
      </c>
      <c r="B295" t="str">
        <f t="shared" si="28"/>
        <v>香港仓XXL</v>
      </c>
      <c r="C295" t="s">
        <v>150</v>
      </c>
      <c r="D295" t="s">
        <v>143</v>
      </c>
      <c r="F295">
        <f t="shared" si="29"/>
        <v>0</v>
      </c>
    </row>
    <row r="296" spans="1:6">
      <c r="A296" t="str">
        <f t="shared" ref="A296:A327" si="30">B296&amp;C296</f>
        <v>香港仓SCW501KT0315B0</v>
      </c>
      <c r="B296" t="str">
        <f t="shared" ref="B296:B327" si="31">RIGHT(D296,LEN(D296)-FIND(":",D296,1))</f>
        <v>香港仓S</v>
      </c>
      <c r="C296" t="s">
        <v>150</v>
      </c>
      <c r="D296" t="s">
        <v>144</v>
      </c>
      <c r="E296">
        <v>36</v>
      </c>
      <c r="F296">
        <f t="shared" ref="F296:F327" si="32">E296</f>
        <v>36</v>
      </c>
    </row>
    <row r="297" spans="1:6">
      <c r="A297" t="str">
        <f t="shared" si="30"/>
        <v>香港仓XLCW501KT0315B0</v>
      </c>
      <c r="B297" t="str">
        <f t="shared" si="31"/>
        <v>香港仓XL</v>
      </c>
      <c r="C297" t="s">
        <v>150</v>
      </c>
      <c r="D297" t="s">
        <v>145</v>
      </c>
      <c r="E297">
        <v>4</v>
      </c>
      <c r="F297">
        <f t="shared" si="32"/>
        <v>4</v>
      </c>
    </row>
    <row r="298" spans="1:6">
      <c r="A298" t="str">
        <f t="shared" si="30"/>
        <v>广州期货仓MCW403CC0248W0</v>
      </c>
      <c r="B298" t="str">
        <f t="shared" si="31"/>
        <v>广州期货仓M</v>
      </c>
      <c r="C298" t="s">
        <v>151</v>
      </c>
      <c r="D298" t="s">
        <v>104</v>
      </c>
      <c r="E298">
        <v>13</v>
      </c>
      <c r="F298">
        <f t="shared" si="32"/>
        <v>13</v>
      </c>
    </row>
    <row r="299" spans="1:6">
      <c r="A299" t="str">
        <f t="shared" si="30"/>
        <v>广州期货仓XSCW403CC0248W0</v>
      </c>
      <c r="B299" t="str">
        <f t="shared" si="31"/>
        <v>广州期货仓XS</v>
      </c>
      <c r="C299" t="s">
        <v>151</v>
      </c>
      <c r="D299" t="s">
        <v>105</v>
      </c>
      <c r="E299">
        <v>0</v>
      </c>
      <c r="F299">
        <f t="shared" si="32"/>
        <v>0</v>
      </c>
    </row>
    <row r="300" spans="1:6">
      <c r="A300" t="str">
        <f t="shared" si="30"/>
        <v>广州期货仓SCW403CC0248W0</v>
      </c>
      <c r="B300" t="str">
        <f t="shared" si="31"/>
        <v>广州期货仓S</v>
      </c>
      <c r="C300" t="s">
        <v>151</v>
      </c>
      <c r="D300" t="s">
        <v>106</v>
      </c>
      <c r="E300">
        <v>13</v>
      </c>
      <c r="F300">
        <f t="shared" si="32"/>
        <v>13</v>
      </c>
    </row>
    <row r="301" spans="1:6">
      <c r="A301" t="str">
        <f t="shared" si="30"/>
        <v>武汉XLCW403CC0248W0</v>
      </c>
      <c r="B301" t="str">
        <f t="shared" si="31"/>
        <v>武汉XL</v>
      </c>
      <c r="C301" t="s">
        <v>151</v>
      </c>
      <c r="D301" t="s">
        <v>107</v>
      </c>
      <c r="F301">
        <f t="shared" si="32"/>
        <v>0</v>
      </c>
    </row>
    <row r="302" spans="1:6">
      <c r="A302" t="str">
        <f t="shared" si="30"/>
        <v>武汉FCW403CC0248W0</v>
      </c>
      <c r="B302" t="str">
        <f t="shared" si="31"/>
        <v>武汉F</v>
      </c>
      <c r="C302" t="s">
        <v>151</v>
      </c>
      <c r="D302" t="s">
        <v>108</v>
      </c>
      <c r="F302">
        <f t="shared" si="32"/>
        <v>0</v>
      </c>
    </row>
    <row r="303" spans="1:6">
      <c r="A303" t="str">
        <f t="shared" si="30"/>
        <v>武汉XXLCW403CC0248W0</v>
      </c>
      <c r="B303" t="str">
        <f t="shared" si="31"/>
        <v>武汉XXL</v>
      </c>
      <c r="C303" t="s">
        <v>151</v>
      </c>
      <c r="D303" t="s">
        <v>109</v>
      </c>
      <c r="F303">
        <f t="shared" si="32"/>
        <v>0</v>
      </c>
    </row>
    <row r="304" spans="1:6">
      <c r="A304" t="str">
        <f t="shared" si="30"/>
        <v>武汉XSCW403CC0248W0</v>
      </c>
      <c r="B304" t="str">
        <f t="shared" si="31"/>
        <v>武汉XS</v>
      </c>
      <c r="C304" t="s">
        <v>151</v>
      </c>
      <c r="D304" t="s">
        <v>110</v>
      </c>
      <c r="F304">
        <f t="shared" si="32"/>
        <v>0</v>
      </c>
    </row>
    <row r="305" spans="1:6">
      <c r="A305" t="str">
        <f t="shared" si="30"/>
        <v>武汉LCW403CC0248W0</v>
      </c>
      <c r="B305" t="str">
        <f t="shared" si="31"/>
        <v>武汉L</v>
      </c>
      <c r="C305" t="s">
        <v>151</v>
      </c>
      <c r="D305" t="s">
        <v>111</v>
      </c>
      <c r="F305">
        <f t="shared" si="32"/>
        <v>0</v>
      </c>
    </row>
    <row r="306" spans="1:6">
      <c r="A306" t="str">
        <f t="shared" si="30"/>
        <v>武汉MCW403CC0248W0</v>
      </c>
      <c r="B306" t="str">
        <f t="shared" si="31"/>
        <v>武汉M</v>
      </c>
      <c r="C306" t="s">
        <v>151</v>
      </c>
      <c r="D306" t="s">
        <v>112</v>
      </c>
      <c r="F306">
        <f t="shared" si="32"/>
        <v>0</v>
      </c>
    </row>
    <row r="307" spans="1:6">
      <c r="A307" t="str">
        <f t="shared" si="30"/>
        <v>武汉SCW403CC0248W0</v>
      </c>
      <c r="B307" t="str">
        <f t="shared" si="31"/>
        <v>武汉S</v>
      </c>
      <c r="C307" t="s">
        <v>151</v>
      </c>
      <c r="D307" t="s">
        <v>113</v>
      </c>
      <c r="F307">
        <f t="shared" si="32"/>
        <v>0</v>
      </c>
    </row>
    <row r="308" spans="1:6">
      <c r="A308" t="str">
        <f t="shared" si="30"/>
        <v>广州期货仓FCW403CC0248W0</v>
      </c>
      <c r="B308" t="str">
        <f t="shared" si="31"/>
        <v>广州期货仓F</v>
      </c>
      <c r="C308" t="s">
        <v>151</v>
      </c>
      <c r="D308" t="s">
        <v>114</v>
      </c>
      <c r="F308">
        <f t="shared" si="32"/>
        <v>0</v>
      </c>
    </row>
    <row r="309" spans="1:6">
      <c r="A309" t="str">
        <f t="shared" si="30"/>
        <v>南浦拍照样衣仓XSCW403CC0248W0</v>
      </c>
      <c r="B309" t="str">
        <f t="shared" si="31"/>
        <v>南浦拍照样衣仓XS</v>
      </c>
      <c r="C309" t="s">
        <v>151</v>
      </c>
      <c r="D309" t="s">
        <v>115</v>
      </c>
      <c r="F309">
        <f t="shared" si="32"/>
        <v>0</v>
      </c>
    </row>
    <row r="310" spans="1:6">
      <c r="A310" t="str">
        <f t="shared" si="30"/>
        <v>南浦拍照样衣仓MCW403CC0248W0</v>
      </c>
      <c r="B310" t="str">
        <f t="shared" si="31"/>
        <v>南浦拍照样衣仓M</v>
      </c>
      <c r="C310" t="s">
        <v>151</v>
      </c>
      <c r="D310" t="s">
        <v>116</v>
      </c>
      <c r="F310">
        <f t="shared" si="32"/>
        <v>0</v>
      </c>
    </row>
    <row r="311" spans="1:6">
      <c r="A311" t="str">
        <f t="shared" si="30"/>
        <v>南浦拍照样衣仓SCW403CC0248W0</v>
      </c>
      <c r="B311" t="str">
        <f t="shared" si="31"/>
        <v>南浦拍照样衣仓S</v>
      </c>
      <c r="C311" t="s">
        <v>151</v>
      </c>
      <c r="D311" t="s">
        <v>117</v>
      </c>
      <c r="F311">
        <f t="shared" si="32"/>
        <v>0</v>
      </c>
    </row>
    <row r="312" spans="1:6">
      <c r="A312" t="str">
        <f t="shared" si="30"/>
        <v>南浦正品仓FCW403CC0248W0</v>
      </c>
      <c r="B312" t="str">
        <f t="shared" si="31"/>
        <v>南浦正品仓F</v>
      </c>
      <c r="C312" t="s">
        <v>151</v>
      </c>
      <c r="D312" t="s">
        <v>118</v>
      </c>
      <c r="E312">
        <v>0</v>
      </c>
      <c r="F312">
        <f t="shared" si="32"/>
        <v>0</v>
      </c>
    </row>
    <row r="313" spans="1:6">
      <c r="A313" t="str">
        <f t="shared" si="30"/>
        <v>广州期货仓XXLCW403CC0248W0</v>
      </c>
      <c r="B313" t="str">
        <f t="shared" si="31"/>
        <v>广州期货仓XXL</v>
      </c>
      <c r="C313" t="s">
        <v>151</v>
      </c>
      <c r="D313" t="s">
        <v>119</v>
      </c>
      <c r="F313">
        <f t="shared" si="32"/>
        <v>0</v>
      </c>
    </row>
    <row r="314" spans="1:6">
      <c r="A314" t="str">
        <f t="shared" si="30"/>
        <v>广州期货仓XLCW403CC0248W0</v>
      </c>
      <c r="B314" t="str">
        <f t="shared" si="31"/>
        <v>广州期货仓XL</v>
      </c>
      <c r="C314" t="s">
        <v>151</v>
      </c>
      <c r="D314" t="s">
        <v>120</v>
      </c>
      <c r="F314">
        <f t="shared" si="32"/>
        <v>0</v>
      </c>
    </row>
    <row r="315" spans="1:6">
      <c r="A315" t="str">
        <f t="shared" si="30"/>
        <v>广州期货仓LCW403CC0248W0</v>
      </c>
      <c r="B315" t="str">
        <f t="shared" si="31"/>
        <v>广州期货仓L</v>
      </c>
      <c r="C315" t="s">
        <v>151</v>
      </c>
      <c r="D315" t="s">
        <v>121</v>
      </c>
      <c r="E315">
        <v>3</v>
      </c>
      <c r="F315">
        <f t="shared" si="32"/>
        <v>3</v>
      </c>
    </row>
    <row r="316" spans="1:6">
      <c r="A316" t="str">
        <f t="shared" si="30"/>
        <v>南浦正品仓XXLCW403CC0248W0</v>
      </c>
      <c r="B316" t="str">
        <f t="shared" si="31"/>
        <v>南浦正品仓XXL</v>
      </c>
      <c r="C316" t="s">
        <v>151</v>
      </c>
      <c r="D316" t="s">
        <v>122</v>
      </c>
      <c r="F316">
        <f t="shared" si="32"/>
        <v>0</v>
      </c>
    </row>
    <row r="317" spans="1:6">
      <c r="A317" t="str">
        <f t="shared" si="30"/>
        <v>南浦正品仓XLCW403CC0248W0</v>
      </c>
      <c r="B317" t="str">
        <f t="shared" si="31"/>
        <v>南浦正品仓XL</v>
      </c>
      <c r="C317" t="s">
        <v>151</v>
      </c>
      <c r="D317" t="s">
        <v>123</v>
      </c>
      <c r="E317">
        <v>0</v>
      </c>
      <c r="F317">
        <f t="shared" si="32"/>
        <v>0</v>
      </c>
    </row>
    <row r="318" spans="1:6">
      <c r="A318" t="str">
        <f t="shared" si="30"/>
        <v>南浦正品仓LCW403CC0248W0</v>
      </c>
      <c r="B318" t="str">
        <f t="shared" si="31"/>
        <v>南浦正品仓L</v>
      </c>
      <c r="C318" t="s">
        <v>151</v>
      </c>
      <c r="D318" t="s">
        <v>124</v>
      </c>
      <c r="E318">
        <v>4</v>
      </c>
      <c r="F318">
        <f t="shared" si="32"/>
        <v>4</v>
      </c>
    </row>
    <row r="319" spans="1:6">
      <c r="A319" t="str">
        <f t="shared" si="30"/>
        <v>南浦正品仓MCW403CC0248W0</v>
      </c>
      <c r="B319" t="str">
        <f t="shared" si="31"/>
        <v>南浦正品仓M</v>
      </c>
      <c r="C319" t="s">
        <v>151</v>
      </c>
      <c r="D319" t="s">
        <v>125</v>
      </c>
      <c r="E319">
        <v>9</v>
      </c>
      <c r="F319">
        <f t="shared" si="32"/>
        <v>9</v>
      </c>
    </row>
    <row r="320" spans="1:6">
      <c r="A320" t="str">
        <f t="shared" si="30"/>
        <v>南浦正品仓SCW403CC0248W0</v>
      </c>
      <c r="B320" t="str">
        <f t="shared" si="31"/>
        <v>南浦正品仓S</v>
      </c>
      <c r="C320" t="s">
        <v>151</v>
      </c>
      <c r="D320" t="s">
        <v>126</v>
      </c>
      <c r="E320">
        <v>9</v>
      </c>
      <c r="F320">
        <f t="shared" si="32"/>
        <v>9</v>
      </c>
    </row>
    <row r="321" spans="1:6">
      <c r="A321" t="str">
        <f t="shared" si="30"/>
        <v>南浦正品仓XSCW403CC0248W0</v>
      </c>
      <c r="B321" t="str">
        <f t="shared" si="31"/>
        <v>南浦正品仓XS</v>
      </c>
      <c r="C321" t="s">
        <v>151</v>
      </c>
      <c r="D321" t="s">
        <v>127</v>
      </c>
      <c r="E321">
        <v>0</v>
      </c>
      <c r="F321">
        <f t="shared" si="32"/>
        <v>0</v>
      </c>
    </row>
    <row r="322" spans="1:6">
      <c r="A322" t="str">
        <f t="shared" si="30"/>
        <v>大货样衣仓XXLCW403CC0248W0</v>
      </c>
      <c r="B322" t="str">
        <f t="shared" si="31"/>
        <v>大货样衣仓XXL</v>
      </c>
      <c r="C322" t="s">
        <v>151</v>
      </c>
      <c r="D322" t="s">
        <v>128</v>
      </c>
      <c r="F322">
        <f t="shared" si="32"/>
        <v>0</v>
      </c>
    </row>
    <row r="323" spans="1:6">
      <c r="A323" t="str">
        <f t="shared" si="30"/>
        <v>大货样衣仓MCW403CC0248W0</v>
      </c>
      <c r="B323" t="str">
        <f t="shared" si="31"/>
        <v>大货样衣仓M</v>
      </c>
      <c r="C323" t="s">
        <v>151</v>
      </c>
      <c r="D323" t="s">
        <v>129</v>
      </c>
      <c r="F323">
        <f t="shared" si="32"/>
        <v>0</v>
      </c>
    </row>
    <row r="324" spans="1:6">
      <c r="A324" t="str">
        <f t="shared" si="30"/>
        <v>大货样衣仓XLCW403CC0248W0</v>
      </c>
      <c r="B324" t="str">
        <f t="shared" si="31"/>
        <v>大货样衣仓XL</v>
      </c>
      <c r="C324" t="s">
        <v>151</v>
      </c>
      <c r="D324" t="s">
        <v>130</v>
      </c>
      <c r="F324">
        <f t="shared" si="32"/>
        <v>0</v>
      </c>
    </row>
    <row r="325" spans="1:6">
      <c r="A325" t="str">
        <f t="shared" si="30"/>
        <v>大货样衣仓LCW403CC0248W0</v>
      </c>
      <c r="B325" t="str">
        <f t="shared" si="31"/>
        <v>大货样衣仓L</v>
      </c>
      <c r="C325" t="s">
        <v>151</v>
      </c>
      <c r="D325" t="s">
        <v>131</v>
      </c>
      <c r="F325">
        <f t="shared" si="32"/>
        <v>0</v>
      </c>
    </row>
    <row r="326" spans="1:6">
      <c r="A326" t="str">
        <f t="shared" si="30"/>
        <v>大货样衣仓SCW403CC0248W0</v>
      </c>
      <c r="B326" t="str">
        <f t="shared" si="31"/>
        <v>大货样衣仓S</v>
      </c>
      <c r="C326" t="s">
        <v>151</v>
      </c>
      <c r="D326" t="s">
        <v>132</v>
      </c>
      <c r="E326">
        <v>1</v>
      </c>
      <c r="F326">
        <f t="shared" si="32"/>
        <v>1</v>
      </c>
    </row>
    <row r="327" spans="1:6">
      <c r="A327" t="str">
        <f t="shared" si="30"/>
        <v>大货样衣仓XSCW403CC0248W0</v>
      </c>
      <c r="B327" t="str">
        <f t="shared" si="31"/>
        <v>大货样衣仓XS</v>
      </c>
      <c r="C327" t="s">
        <v>151</v>
      </c>
      <c r="D327" t="s">
        <v>133</v>
      </c>
      <c r="F327">
        <f t="shared" si="32"/>
        <v>0</v>
      </c>
    </row>
    <row r="328" spans="1:6">
      <c r="A328" t="str">
        <f t="shared" ref="A328:A367" si="33">B328&amp;C328</f>
        <v>南浦拍照样衣仓FCW403CC0248W0</v>
      </c>
      <c r="B328" t="str">
        <f t="shared" ref="B328:B367" si="34">RIGHT(D328,LEN(D328)-FIND(":",D328,1))</f>
        <v>南浦拍照样衣仓F</v>
      </c>
      <c r="C328" t="s">
        <v>151</v>
      </c>
      <c r="D328" t="s">
        <v>134</v>
      </c>
      <c r="F328">
        <f t="shared" ref="F328:F367" si="35">E328</f>
        <v>0</v>
      </c>
    </row>
    <row r="329" spans="1:6">
      <c r="A329" t="str">
        <f t="shared" si="33"/>
        <v>南浦拍照样衣仓XXLCW403CC0248W0</v>
      </c>
      <c r="B329" t="str">
        <f t="shared" si="34"/>
        <v>南浦拍照样衣仓XXL</v>
      </c>
      <c r="C329" t="s">
        <v>151</v>
      </c>
      <c r="D329" t="s">
        <v>135</v>
      </c>
      <c r="F329">
        <f t="shared" si="35"/>
        <v>0</v>
      </c>
    </row>
    <row r="330" spans="1:6">
      <c r="A330" t="str">
        <f t="shared" si="33"/>
        <v>南浦拍照样衣仓XLCW403CC0248W0</v>
      </c>
      <c r="B330" t="str">
        <f t="shared" si="34"/>
        <v>南浦拍照样衣仓XL</v>
      </c>
      <c r="C330" t="s">
        <v>151</v>
      </c>
      <c r="D330" t="s">
        <v>136</v>
      </c>
      <c r="F330">
        <f t="shared" si="35"/>
        <v>0</v>
      </c>
    </row>
    <row r="331" spans="1:6">
      <c r="A331" t="str">
        <f t="shared" si="33"/>
        <v>香港仓XSCW403CC0248W0</v>
      </c>
      <c r="B331" t="str">
        <f t="shared" si="34"/>
        <v>香港仓XS</v>
      </c>
      <c r="C331" t="s">
        <v>151</v>
      </c>
      <c r="D331" t="s">
        <v>137</v>
      </c>
      <c r="E331">
        <v>0</v>
      </c>
      <c r="F331">
        <f t="shared" si="35"/>
        <v>0</v>
      </c>
    </row>
    <row r="332" spans="1:6">
      <c r="A332" t="str">
        <f t="shared" si="33"/>
        <v>南浦拍照样衣仓LCW403CC0248W0</v>
      </c>
      <c r="B332" t="str">
        <f t="shared" si="34"/>
        <v>南浦拍照样衣仓L</v>
      </c>
      <c r="C332" t="s">
        <v>151</v>
      </c>
      <c r="D332" t="s">
        <v>138</v>
      </c>
      <c r="F332">
        <f t="shared" si="35"/>
        <v>0</v>
      </c>
    </row>
    <row r="333" spans="1:6">
      <c r="A333" t="str">
        <f t="shared" si="33"/>
        <v>大货样衣仓FCW403CC0248W0</v>
      </c>
      <c r="B333" t="str">
        <f t="shared" si="34"/>
        <v>大货样衣仓F</v>
      </c>
      <c r="C333" t="s">
        <v>151</v>
      </c>
      <c r="D333" t="s">
        <v>139</v>
      </c>
      <c r="F333">
        <f t="shared" si="35"/>
        <v>0</v>
      </c>
    </row>
    <row r="334" spans="1:6">
      <c r="A334" t="str">
        <f t="shared" si="33"/>
        <v>香港仓LCW403CC0248W0</v>
      </c>
      <c r="B334" t="str">
        <f t="shared" si="34"/>
        <v>香港仓L</v>
      </c>
      <c r="C334" t="s">
        <v>151</v>
      </c>
      <c r="D334" t="s">
        <v>140</v>
      </c>
      <c r="E334">
        <v>14</v>
      </c>
      <c r="F334">
        <f t="shared" si="35"/>
        <v>14</v>
      </c>
    </row>
    <row r="335" spans="1:6">
      <c r="A335" t="str">
        <f t="shared" si="33"/>
        <v>香港仓MCW403CC0248W0</v>
      </c>
      <c r="B335" t="str">
        <f t="shared" si="34"/>
        <v>香港仓M</v>
      </c>
      <c r="C335" t="s">
        <v>151</v>
      </c>
      <c r="D335" t="s">
        <v>141</v>
      </c>
      <c r="E335">
        <v>30</v>
      </c>
      <c r="F335">
        <f t="shared" si="35"/>
        <v>30</v>
      </c>
    </row>
    <row r="336" spans="1:6">
      <c r="A336" t="str">
        <f t="shared" si="33"/>
        <v>香港仓FCW403CC0248W0</v>
      </c>
      <c r="B336" t="str">
        <f t="shared" si="34"/>
        <v>香港仓F</v>
      </c>
      <c r="C336" t="s">
        <v>151</v>
      </c>
      <c r="D336" t="s">
        <v>142</v>
      </c>
      <c r="F336">
        <f t="shared" si="35"/>
        <v>0</v>
      </c>
    </row>
    <row r="337" spans="1:6">
      <c r="A337" t="str">
        <f t="shared" si="33"/>
        <v>香港仓XXLCW403CC0248W0</v>
      </c>
      <c r="B337" t="str">
        <f t="shared" si="34"/>
        <v>香港仓XXL</v>
      </c>
      <c r="C337" t="s">
        <v>151</v>
      </c>
      <c r="D337" t="s">
        <v>143</v>
      </c>
      <c r="F337">
        <f t="shared" si="35"/>
        <v>0</v>
      </c>
    </row>
    <row r="338" spans="1:6">
      <c r="A338" t="str">
        <f t="shared" si="33"/>
        <v>香港仓SCW403CC0248W0</v>
      </c>
      <c r="B338" t="str">
        <f t="shared" si="34"/>
        <v>香港仓S</v>
      </c>
      <c r="C338" t="s">
        <v>151</v>
      </c>
      <c r="D338" t="s">
        <v>144</v>
      </c>
      <c r="E338">
        <v>27</v>
      </c>
      <c r="F338">
        <f t="shared" si="35"/>
        <v>27</v>
      </c>
    </row>
    <row r="339" spans="1:6">
      <c r="A339" t="str">
        <f t="shared" si="33"/>
        <v>香港仓XLCW403CC0248W0</v>
      </c>
      <c r="B339" t="str">
        <f t="shared" si="34"/>
        <v>香港仓XL</v>
      </c>
      <c r="C339" t="s">
        <v>151</v>
      </c>
      <c r="D339" t="s">
        <v>145</v>
      </c>
      <c r="F339">
        <f t="shared" si="35"/>
        <v>0</v>
      </c>
    </row>
    <row r="340" spans="1:6">
      <c r="A340" t="str">
        <f t="shared" si="33"/>
        <v>广州期货仓MCW502TS0278W0</v>
      </c>
      <c r="B340" t="str">
        <f t="shared" si="34"/>
        <v>广州期货仓M</v>
      </c>
      <c r="C340" t="s">
        <v>41</v>
      </c>
      <c r="D340" t="s">
        <v>104</v>
      </c>
      <c r="E340">
        <v>22</v>
      </c>
      <c r="F340">
        <f t="shared" si="35"/>
        <v>22</v>
      </c>
    </row>
    <row r="341" spans="1:6">
      <c r="A341" t="str">
        <f t="shared" si="33"/>
        <v>广州期货仓XSCW502TS0278W0</v>
      </c>
      <c r="B341" t="str">
        <f t="shared" si="34"/>
        <v>广州期货仓XS</v>
      </c>
      <c r="C341" t="s">
        <v>41</v>
      </c>
      <c r="D341" t="s">
        <v>105</v>
      </c>
      <c r="E341">
        <v>10</v>
      </c>
      <c r="F341">
        <f t="shared" si="35"/>
        <v>10</v>
      </c>
    </row>
    <row r="342" spans="1:6">
      <c r="A342" t="str">
        <f t="shared" si="33"/>
        <v>广州期货仓SCW502TS0278W0</v>
      </c>
      <c r="B342" t="str">
        <f t="shared" si="34"/>
        <v>广州期货仓S</v>
      </c>
      <c r="C342" t="s">
        <v>41</v>
      </c>
      <c r="D342" t="s">
        <v>106</v>
      </c>
      <c r="E342">
        <v>13</v>
      </c>
      <c r="F342">
        <f t="shared" si="35"/>
        <v>13</v>
      </c>
    </row>
    <row r="343" spans="1:6">
      <c r="A343" t="str">
        <f t="shared" si="33"/>
        <v>武汉XLCW502TS0278W0</v>
      </c>
      <c r="B343" t="str">
        <f t="shared" si="34"/>
        <v>武汉XL</v>
      </c>
      <c r="C343" t="s">
        <v>41</v>
      </c>
      <c r="D343" t="s">
        <v>107</v>
      </c>
      <c r="F343">
        <f t="shared" si="35"/>
        <v>0</v>
      </c>
    </row>
    <row r="344" spans="1:6">
      <c r="A344" t="str">
        <f t="shared" si="33"/>
        <v>武汉FCW502TS0278W0</v>
      </c>
      <c r="B344" t="str">
        <f t="shared" si="34"/>
        <v>武汉F</v>
      </c>
      <c r="C344" t="s">
        <v>41</v>
      </c>
      <c r="D344" t="s">
        <v>108</v>
      </c>
      <c r="F344">
        <f t="shared" si="35"/>
        <v>0</v>
      </c>
    </row>
    <row r="345" spans="1:6">
      <c r="A345" t="str">
        <f t="shared" si="33"/>
        <v>武汉XXLCW502TS0278W0</v>
      </c>
      <c r="B345" t="str">
        <f t="shared" si="34"/>
        <v>武汉XXL</v>
      </c>
      <c r="C345" t="s">
        <v>41</v>
      </c>
      <c r="D345" t="s">
        <v>109</v>
      </c>
      <c r="F345">
        <f t="shared" si="35"/>
        <v>0</v>
      </c>
    </row>
    <row r="346" spans="1:6">
      <c r="A346" t="str">
        <f t="shared" si="33"/>
        <v>武汉XSCW502TS0278W0</v>
      </c>
      <c r="B346" t="str">
        <f t="shared" si="34"/>
        <v>武汉XS</v>
      </c>
      <c r="C346" t="s">
        <v>41</v>
      </c>
      <c r="D346" t="s">
        <v>110</v>
      </c>
      <c r="F346">
        <f t="shared" si="35"/>
        <v>0</v>
      </c>
    </row>
    <row r="347" spans="1:6">
      <c r="A347" t="str">
        <f t="shared" si="33"/>
        <v>武汉LCW502TS0278W0</v>
      </c>
      <c r="B347" t="str">
        <f t="shared" si="34"/>
        <v>武汉L</v>
      </c>
      <c r="C347" t="s">
        <v>41</v>
      </c>
      <c r="D347" t="s">
        <v>111</v>
      </c>
      <c r="F347">
        <f t="shared" si="35"/>
        <v>0</v>
      </c>
    </row>
    <row r="348" spans="1:6">
      <c r="A348" t="str">
        <f t="shared" si="33"/>
        <v>武汉MCW502TS0278W0</v>
      </c>
      <c r="B348" t="str">
        <f t="shared" si="34"/>
        <v>武汉M</v>
      </c>
      <c r="C348" t="s">
        <v>41</v>
      </c>
      <c r="D348" t="s">
        <v>112</v>
      </c>
      <c r="F348">
        <f t="shared" si="35"/>
        <v>0</v>
      </c>
    </row>
    <row r="349" spans="1:6">
      <c r="A349" t="str">
        <f t="shared" si="33"/>
        <v>武汉SCW502TS0278W0</v>
      </c>
      <c r="B349" t="str">
        <f t="shared" si="34"/>
        <v>武汉S</v>
      </c>
      <c r="C349" t="s">
        <v>41</v>
      </c>
      <c r="D349" t="s">
        <v>113</v>
      </c>
      <c r="F349">
        <f t="shared" si="35"/>
        <v>0</v>
      </c>
    </row>
    <row r="350" spans="1:6">
      <c r="A350" t="str">
        <f t="shared" si="33"/>
        <v>广州期货仓FCW502TS0278W0</v>
      </c>
      <c r="B350" t="str">
        <f t="shared" si="34"/>
        <v>广州期货仓F</v>
      </c>
      <c r="C350" t="s">
        <v>41</v>
      </c>
      <c r="D350" t="s">
        <v>114</v>
      </c>
      <c r="F350">
        <f t="shared" si="35"/>
        <v>0</v>
      </c>
    </row>
    <row r="351" spans="1:6">
      <c r="A351" t="str">
        <f t="shared" si="33"/>
        <v>南浦拍照样衣仓XSCW502TS0278W0</v>
      </c>
      <c r="B351" t="str">
        <f t="shared" si="34"/>
        <v>南浦拍照样衣仓XS</v>
      </c>
      <c r="C351" t="s">
        <v>41</v>
      </c>
      <c r="D351" t="s">
        <v>115</v>
      </c>
      <c r="F351">
        <f t="shared" si="35"/>
        <v>0</v>
      </c>
    </row>
    <row r="352" spans="1:6">
      <c r="A352" t="str">
        <f t="shared" si="33"/>
        <v>南浦拍照样衣仓MCW502TS0278W0</v>
      </c>
      <c r="B352" t="str">
        <f t="shared" si="34"/>
        <v>南浦拍照样衣仓M</v>
      </c>
      <c r="C352" t="s">
        <v>41</v>
      </c>
      <c r="D352" t="s">
        <v>116</v>
      </c>
      <c r="F352">
        <f t="shared" si="35"/>
        <v>0</v>
      </c>
    </row>
    <row r="353" spans="1:6">
      <c r="A353" t="str">
        <f t="shared" si="33"/>
        <v>南浦拍照样衣仓SCW502TS0278W0</v>
      </c>
      <c r="B353" t="str">
        <f t="shared" si="34"/>
        <v>南浦拍照样衣仓S</v>
      </c>
      <c r="C353" t="s">
        <v>41</v>
      </c>
      <c r="D353" t="s">
        <v>117</v>
      </c>
      <c r="F353">
        <f t="shared" si="35"/>
        <v>0</v>
      </c>
    </row>
    <row r="354" spans="1:6">
      <c r="A354" t="str">
        <f t="shared" si="33"/>
        <v>南浦正品仓FCW502TS0278W0</v>
      </c>
      <c r="B354" t="str">
        <f t="shared" si="34"/>
        <v>南浦正品仓F</v>
      </c>
      <c r="C354" t="s">
        <v>41</v>
      </c>
      <c r="D354" t="s">
        <v>118</v>
      </c>
      <c r="E354">
        <v>0</v>
      </c>
      <c r="F354">
        <f t="shared" si="35"/>
        <v>0</v>
      </c>
    </row>
    <row r="355" spans="1:6">
      <c r="A355" t="str">
        <f t="shared" si="33"/>
        <v>广州期货仓XXLCW502TS0278W0</v>
      </c>
      <c r="B355" t="str">
        <f t="shared" si="34"/>
        <v>广州期货仓XXL</v>
      </c>
      <c r="C355" t="s">
        <v>41</v>
      </c>
      <c r="D355" t="s">
        <v>119</v>
      </c>
      <c r="F355">
        <f t="shared" si="35"/>
        <v>0</v>
      </c>
    </row>
    <row r="356" spans="1:6">
      <c r="A356" t="str">
        <f t="shared" si="33"/>
        <v>广州期货仓XLCW502TS0278W0</v>
      </c>
      <c r="B356" t="str">
        <f t="shared" si="34"/>
        <v>广州期货仓XL</v>
      </c>
      <c r="C356" t="s">
        <v>41</v>
      </c>
      <c r="D356" t="s">
        <v>120</v>
      </c>
      <c r="F356">
        <f t="shared" si="35"/>
        <v>0</v>
      </c>
    </row>
    <row r="357" spans="1:6">
      <c r="A357" t="str">
        <f t="shared" si="33"/>
        <v>广州期货仓LCW502TS0278W0</v>
      </c>
      <c r="B357" t="str">
        <f t="shared" si="34"/>
        <v>广州期货仓L</v>
      </c>
      <c r="C357" t="s">
        <v>41</v>
      </c>
      <c r="D357" t="s">
        <v>121</v>
      </c>
      <c r="E357">
        <v>18</v>
      </c>
      <c r="F357">
        <f t="shared" si="35"/>
        <v>18</v>
      </c>
    </row>
    <row r="358" spans="1:6">
      <c r="A358" t="str">
        <f t="shared" si="33"/>
        <v>南浦正品仓XXLCW502TS0278W0</v>
      </c>
      <c r="B358" t="str">
        <f t="shared" si="34"/>
        <v>南浦正品仓XXL</v>
      </c>
      <c r="C358" t="s">
        <v>41</v>
      </c>
      <c r="D358" t="s">
        <v>122</v>
      </c>
      <c r="F358">
        <f t="shared" si="35"/>
        <v>0</v>
      </c>
    </row>
    <row r="359" spans="1:6">
      <c r="A359" t="str">
        <f t="shared" si="33"/>
        <v>南浦正品仓XLCW502TS0278W0</v>
      </c>
      <c r="B359" t="str">
        <f t="shared" si="34"/>
        <v>南浦正品仓XL</v>
      </c>
      <c r="C359" t="s">
        <v>41</v>
      </c>
      <c r="D359" t="s">
        <v>123</v>
      </c>
      <c r="E359">
        <v>0</v>
      </c>
      <c r="F359">
        <f t="shared" si="35"/>
        <v>0</v>
      </c>
    </row>
    <row r="360" spans="1:6">
      <c r="A360" t="str">
        <f t="shared" si="33"/>
        <v>南浦正品仓LCW502TS0278W0</v>
      </c>
      <c r="B360" t="str">
        <f t="shared" si="34"/>
        <v>南浦正品仓L</v>
      </c>
      <c r="C360" t="s">
        <v>41</v>
      </c>
      <c r="D360" t="s">
        <v>124</v>
      </c>
      <c r="F360">
        <f t="shared" si="35"/>
        <v>0</v>
      </c>
    </row>
    <row r="361" spans="1:6">
      <c r="A361" t="str">
        <f t="shared" si="33"/>
        <v>南浦正品仓MCW502TS0278W0</v>
      </c>
      <c r="B361" t="str">
        <f t="shared" si="34"/>
        <v>南浦正品仓M</v>
      </c>
      <c r="C361" t="s">
        <v>41</v>
      </c>
      <c r="D361" t="s">
        <v>125</v>
      </c>
      <c r="E361">
        <v>8</v>
      </c>
      <c r="F361">
        <f t="shared" si="35"/>
        <v>8</v>
      </c>
    </row>
    <row r="362" spans="1:6">
      <c r="A362" t="str">
        <f t="shared" si="33"/>
        <v>南浦正品仓SCW502TS0278W0</v>
      </c>
      <c r="B362" t="str">
        <f t="shared" si="34"/>
        <v>南浦正品仓S</v>
      </c>
      <c r="C362" t="s">
        <v>41</v>
      </c>
      <c r="D362" t="s">
        <v>126</v>
      </c>
      <c r="E362">
        <v>12</v>
      </c>
      <c r="F362">
        <f t="shared" si="35"/>
        <v>12</v>
      </c>
    </row>
    <row r="363" spans="1:6">
      <c r="A363" t="str">
        <f t="shared" si="33"/>
        <v>南浦正品仓XSCW502TS0278W0</v>
      </c>
      <c r="B363" t="str">
        <f t="shared" si="34"/>
        <v>南浦正品仓XS</v>
      </c>
      <c r="C363" t="s">
        <v>41</v>
      </c>
      <c r="D363" t="s">
        <v>127</v>
      </c>
      <c r="F363">
        <f t="shared" si="35"/>
        <v>0</v>
      </c>
    </row>
    <row r="364" spans="1:6">
      <c r="A364" t="str">
        <f t="shared" si="33"/>
        <v>大货样衣仓XXLCW502TS0278W0</v>
      </c>
      <c r="B364" t="str">
        <f t="shared" si="34"/>
        <v>大货样衣仓XXL</v>
      </c>
      <c r="C364" t="s">
        <v>41</v>
      </c>
      <c r="D364" t="s">
        <v>128</v>
      </c>
      <c r="F364">
        <f t="shared" si="35"/>
        <v>0</v>
      </c>
    </row>
    <row r="365" spans="1:6">
      <c r="A365" t="str">
        <f t="shared" si="33"/>
        <v>大货样衣仓MCW502TS0278W0</v>
      </c>
      <c r="B365" t="str">
        <f t="shared" si="34"/>
        <v>大货样衣仓M</v>
      </c>
      <c r="C365" t="s">
        <v>41</v>
      </c>
      <c r="D365" t="s">
        <v>129</v>
      </c>
      <c r="F365">
        <f t="shared" si="35"/>
        <v>0</v>
      </c>
    </row>
    <row r="366" spans="1:6">
      <c r="A366" t="str">
        <f t="shared" si="33"/>
        <v>大货样衣仓XLCW502TS0278W0</v>
      </c>
      <c r="B366" t="str">
        <f t="shared" si="34"/>
        <v>大货样衣仓XL</v>
      </c>
      <c r="C366" t="s">
        <v>41</v>
      </c>
      <c r="D366" t="s">
        <v>130</v>
      </c>
      <c r="F366">
        <f t="shared" si="35"/>
        <v>0</v>
      </c>
    </row>
    <row r="367" spans="1:6">
      <c r="A367" t="str">
        <f t="shared" si="33"/>
        <v>大货样衣仓LCW502TS0278W0</v>
      </c>
      <c r="B367" t="str">
        <f t="shared" si="34"/>
        <v>大货样衣仓L</v>
      </c>
      <c r="C367" t="s">
        <v>41</v>
      </c>
      <c r="D367" t="s">
        <v>131</v>
      </c>
      <c r="F367">
        <f t="shared" si="35"/>
        <v>0</v>
      </c>
    </row>
    <row r="368" spans="1:6">
      <c r="A368" t="str">
        <f t="shared" ref="A368:A393" si="36">B368&amp;C368</f>
        <v>大货样衣仓SCW502TS0278W0</v>
      </c>
      <c r="B368" t="str">
        <f t="shared" ref="B368:B393" si="37">RIGHT(D368,LEN(D368)-FIND(":",D368,1))</f>
        <v>大货样衣仓S</v>
      </c>
      <c r="C368" t="s">
        <v>41</v>
      </c>
      <c r="D368" t="s">
        <v>132</v>
      </c>
      <c r="E368">
        <v>1</v>
      </c>
      <c r="F368">
        <f t="shared" ref="F368:F393" si="38">E368</f>
        <v>1</v>
      </c>
    </row>
    <row r="369" spans="1:6">
      <c r="A369" t="str">
        <f t="shared" si="36"/>
        <v>大货样衣仓XSCW502TS0278W0</v>
      </c>
      <c r="B369" t="str">
        <f t="shared" si="37"/>
        <v>大货样衣仓XS</v>
      </c>
      <c r="C369" t="s">
        <v>41</v>
      </c>
      <c r="D369" t="s">
        <v>133</v>
      </c>
      <c r="F369">
        <f t="shared" si="38"/>
        <v>0</v>
      </c>
    </row>
    <row r="370" spans="1:6">
      <c r="A370" t="str">
        <f t="shared" si="36"/>
        <v>南浦拍照样衣仓FCW502TS0278W0</v>
      </c>
      <c r="B370" t="str">
        <f t="shared" si="37"/>
        <v>南浦拍照样衣仓F</v>
      </c>
      <c r="C370" t="s">
        <v>41</v>
      </c>
      <c r="D370" t="s">
        <v>134</v>
      </c>
      <c r="F370">
        <f t="shared" si="38"/>
        <v>0</v>
      </c>
    </row>
    <row r="371" spans="1:6">
      <c r="A371" t="str">
        <f t="shared" si="36"/>
        <v>南浦拍照样衣仓XXLCW502TS0278W0</v>
      </c>
      <c r="B371" t="str">
        <f t="shared" si="37"/>
        <v>南浦拍照样衣仓XXL</v>
      </c>
      <c r="C371" t="s">
        <v>41</v>
      </c>
      <c r="D371" t="s">
        <v>135</v>
      </c>
      <c r="F371">
        <f t="shared" si="38"/>
        <v>0</v>
      </c>
    </row>
    <row r="372" spans="1:6">
      <c r="A372" t="str">
        <f t="shared" si="36"/>
        <v>南浦拍照样衣仓XLCW502TS0278W0</v>
      </c>
      <c r="B372" t="str">
        <f t="shared" si="37"/>
        <v>南浦拍照样衣仓XL</v>
      </c>
      <c r="C372" t="s">
        <v>41</v>
      </c>
      <c r="D372" t="s">
        <v>136</v>
      </c>
      <c r="F372">
        <f t="shared" si="38"/>
        <v>0</v>
      </c>
    </row>
    <row r="373" spans="1:6">
      <c r="A373" t="str">
        <f t="shared" si="36"/>
        <v>香港仓XSCW502TS0278W0</v>
      </c>
      <c r="B373" t="str">
        <f t="shared" si="37"/>
        <v>香港仓XS</v>
      </c>
      <c r="C373" t="s">
        <v>41</v>
      </c>
      <c r="D373" t="s">
        <v>137</v>
      </c>
      <c r="F373">
        <f t="shared" si="38"/>
        <v>0</v>
      </c>
    </row>
    <row r="374" spans="1:6">
      <c r="A374" t="str">
        <f t="shared" si="36"/>
        <v>南浦拍照样衣仓LCW502TS0278W0</v>
      </c>
      <c r="B374" t="str">
        <f t="shared" si="37"/>
        <v>南浦拍照样衣仓L</v>
      </c>
      <c r="C374" t="s">
        <v>41</v>
      </c>
      <c r="D374" t="s">
        <v>138</v>
      </c>
      <c r="F374">
        <f t="shared" si="38"/>
        <v>0</v>
      </c>
    </row>
    <row r="375" spans="1:6">
      <c r="A375" t="str">
        <f t="shared" si="36"/>
        <v>大货样衣仓FCW502TS0278W0</v>
      </c>
      <c r="B375" t="str">
        <f t="shared" si="37"/>
        <v>大货样衣仓F</v>
      </c>
      <c r="C375" t="s">
        <v>41</v>
      </c>
      <c r="D375" t="s">
        <v>139</v>
      </c>
      <c r="F375">
        <f t="shared" si="38"/>
        <v>0</v>
      </c>
    </row>
    <row r="376" spans="1:6">
      <c r="A376" t="str">
        <f t="shared" si="36"/>
        <v>香港仓LCW502TS0278W0</v>
      </c>
      <c r="B376" t="str">
        <f t="shared" si="37"/>
        <v>香港仓L</v>
      </c>
      <c r="C376" t="s">
        <v>41</v>
      </c>
      <c r="D376" t="s">
        <v>140</v>
      </c>
      <c r="E376">
        <v>1</v>
      </c>
      <c r="F376">
        <f t="shared" si="38"/>
        <v>1</v>
      </c>
    </row>
    <row r="377" spans="1:6">
      <c r="A377" t="str">
        <f t="shared" si="36"/>
        <v>香港仓MCW502TS0278W0</v>
      </c>
      <c r="B377" t="str">
        <f t="shared" si="37"/>
        <v>香港仓M</v>
      </c>
      <c r="C377" t="s">
        <v>41</v>
      </c>
      <c r="D377" t="s">
        <v>141</v>
      </c>
      <c r="E377">
        <v>20</v>
      </c>
      <c r="F377">
        <f t="shared" si="38"/>
        <v>20</v>
      </c>
    </row>
    <row r="378" spans="1:6">
      <c r="A378" t="str">
        <f t="shared" si="36"/>
        <v>香港仓FCW502TS0278W0</v>
      </c>
      <c r="B378" t="str">
        <f t="shared" si="37"/>
        <v>香港仓F</v>
      </c>
      <c r="C378" t="s">
        <v>41</v>
      </c>
      <c r="D378" t="s">
        <v>142</v>
      </c>
      <c r="F378">
        <f t="shared" si="38"/>
        <v>0</v>
      </c>
    </row>
    <row r="379" spans="1:6">
      <c r="A379" t="str">
        <f t="shared" si="36"/>
        <v>香港仓XXLCW502TS0278W0</v>
      </c>
      <c r="B379" t="str">
        <f t="shared" si="37"/>
        <v>香港仓XXL</v>
      </c>
      <c r="C379" t="s">
        <v>41</v>
      </c>
      <c r="D379" t="s">
        <v>143</v>
      </c>
      <c r="F379">
        <f t="shared" si="38"/>
        <v>0</v>
      </c>
    </row>
    <row r="380" spans="1:6">
      <c r="A380" t="str">
        <f t="shared" si="36"/>
        <v>香港仓SCW502TS0278W0</v>
      </c>
      <c r="B380" t="str">
        <f t="shared" si="37"/>
        <v>香港仓S</v>
      </c>
      <c r="C380" t="s">
        <v>41</v>
      </c>
      <c r="D380" t="s">
        <v>144</v>
      </c>
      <c r="E380">
        <v>33</v>
      </c>
      <c r="F380">
        <f t="shared" si="38"/>
        <v>33</v>
      </c>
    </row>
    <row r="381" spans="1:6">
      <c r="A381" t="str">
        <f t="shared" si="36"/>
        <v>香港仓XLCW502TS0278W0</v>
      </c>
      <c r="B381" t="str">
        <f t="shared" si="37"/>
        <v>香港仓XL</v>
      </c>
      <c r="C381" t="s">
        <v>41</v>
      </c>
      <c r="D381" t="s">
        <v>145</v>
      </c>
      <c r="F381">
        <f t="shared" si="38"/>
        <v>0</v>
      </c>
    </row>
    <row r="382" spans="1:6">
      <c r="A382" t="str">
        <f t="shared" si="36"/>
        <v>广州期货仓MCW502TV0121B0</v>
      </c>
      <c r="B382" t="str">
        <f t="shared" si="37"/>
        <v>广州期货仓M</v>
      </c>
      <c r="C382" t="s">
        <v>46</v>
      </c>
      <c r="D382" t="s">
        <v>104</v>
      </c>
      <c r="E382">
        <v>15</v>
      </c>
      <c r="F382">
        <f t="shared" si="38"/>
        <v>15</v>
      </c>
    </row>
    <row r="383" spans="1:6">
      <c r="A383" t="str">
        <f t="shared" si="36"/>
        <v>广州期货仓XSCW502TV0121B0</v>
      </c>
      <c r="B383" t="str">
        <f t="shared" si="37"/>
        <v>广州期货仓XS</v>
      </c>
      <c r="C383" t="s">
        <v>46</v>
      </c>
      <c r="D383" t="s">
        <v>105</v>
      </c>
      <c r="F383">
        <f t="shared" si="38"/>
        <v>0</v>
      </c>
    </row>
    <row r="384" spans="1:6">
      <c r="A384" t="str">
        <f t="shared" si="36"/>
        <v>广州期货仓SCW502TV0121B0</v>
      </c>
      <c r="B384" t="str">
        <f t="shared" si="37"/>
        <v>广州期货仓S</v>
      </c>
      <c r="C384" t="s">
        <v>46</v>
      </c>
      <c r="D384" t="s">
        <v>106</v>
      </c>
      <c r="E384">
        <v>31</v>
      </c>
      <c r="F384">
        <f t="shared" si="38"/>
        <v>31</v>
      </c>
    </row>
    <row r="385" spans="1:6">
      <c r="A385" t="str">
        <f t="shared" si="36"/>
        <v>武汉XLCW502TV0121B0</v>
      </c>
      <c r="B385" t="str">
        <f t="shared" si="37"/>
        <v>武汉XL</v>
      </c>
      <c r="C385" t="s">
        <v>46</v>
      </c>
      <c r="D385" t="s">
        <v>107</v>
      </c>
      <c r="F385">
        <f t="shared" si="38"/>
        <v>0</v>
      </c>
    </row>
    <row r="386" spans="1:6">
      <c r="A386" t="str">
        <f t="shared" si="36"/>
        <v>武汉FCW502TV0121B0</v>
      </c>
      <c r="B386" t="str">
        <f t="shared" si="37"/>
        <v>武汉F</v>
      </c>
      <c r="C386" t="s">
        <v>46</v>
      </c>
      <c r="D386" t="s">
        <v>108</v>
      </c>
      <c r="F386">
        <f t="shared" si="38"/>
        <v>0</v>
      </c>
    </row>
    <row r="387" spans="1:6">
      <c r="A387" t="str">
        <f t="shared" si="36"/>
        <v>武汉XXLCW502TV0121B0</v>
      </c>
      <c r="B387" t="str">
        <f t="shared" si="37"/>
        <v>武汉XXL</v>
      </c>
      <c r="C387" t="s">
        <v>46</v>
      </c>
      <c r="D387" t="s">
        <v>109</v>
      </c>
      <c r="F387">
        <f t="shared" si="38"/>
        <v>0</v>
      </c>
    </row>
    <row r="388" spans="1:6">
      <c r="A388" t="str">
        <f t="shared" si="36"/>
        <v>武汉XSCW502TV0121B0</v>
      </c>
      <c r="B388" t="str">
        <f t="shared" si="37"/>
        <v>武汉XS</v>
      </c>
      <c r="C388" t="s">
        <v>46</v>
      </c>
      <c r="D388" t="s">
        <v>110</v>
      </c>
      <c r="F388">
        <f t="shared" si="38"/>
        <v>0</v>
      </c>
    </row>
    <row r="389" spans="1:6">
      <c r="A389" t="str">
        <f t="shared" si="36"/>
        <v>武汉LCW502TV0121B0</v>
      </c>
      <c r="B389" t="str">
        <f t="shared" si="37"/>
        <v>武汉L</v>
      </c>
      <c r="C389" t="s">
        <v>46</v>
      </c>
      <c r="D389" t="s">
        <v>111</v>
      </c>
      <c r="F389">
        <f t="shared" si="38"/>
        <v>0</v>
      </c>
    </row>
    <row r="390" spans="1:6">
      <c r="A390" t="str">
        <f t="shared" si="36"/>
        <v>武汉MCW502TV0121B0</v>
      </c>
      <c r="B390" t="str">
        <f t="shared" si="37"/>
        <v>武汉M</v>
      </c>
      <c r="C390" t="s">
        <v>46</v>
      </c>
      <c r="D390" t="s">
        <v>112</v>
      </c>
      <c r="F390">
        <f t="shared" si="38"/>
        <v>0</v>
      </c>
    </row>
    <row r="391" spans="1:6">
      <c r="A391" t="str">
        <f t="shared" si="36"/>
        <v>武汉SCW502TV0121B0</v>
      </c>
      <c r="B391" t="str">
        <f t="shared" si="37"/>
        <v>武汉S</v>
      </c>
      <c r="C391" t="s">
        <v>46</v>
      </c>
      <c r="D391" t="s">
        <v>113</v>
      </c>
      <c r="F391">
        <f t="shared" si="38"/>
        <v>0</v>
      </c>
    </row>
    <row r="392" spans="1:6">
      <c r="A392" t="str">
        <f t="shared" si="36"/>
        <v>广州期货仓FCW502TV0121B0</v>
      </c>
      <c r="B392" t="str">
        <f t="shared" si="37"/>
        <v>广州期货仓F</v>
      </c>
      <c r="C392" t="s">
        <v>46</v>
      </c>
      <c r="D392" t="s">
        <v>114</v>
      </c>
      <c r="F392">
        <f t="shared" si="38"/>
        <v>0</v>
      </c>
    </row>
    <row r="393" spans="1:6">
      <c r="A393" t="str">
        <f t="shared" si="36"/>
        <v>南浦拍照样衣仓XSCW502TV0121B0</v>
      </c>
      <c r="B393" t="str">
        <f t="shared" si="37"/>
        <v>南浦拍照样衣仓XS</v>
      </c>
      <c r="C393" t="s">
        <v>46</v>
      </c>
      <c r="D393" t="s">
        <v>115</v>
      </c>
      <c r="F393">
        <f t="shared" si="38"/>
        <v>0</v>
      </c>
    </row>
    <row r="394" spans="1:6">
      <c r="A394" t="str">
        <f t="shared" ref="A394:A425" si="39">B394&amp;C394</f>
        <v>南浦拍照样衣仓MCW502TV0121B0</v>
      </c>
      <c r="B394" t="str">
        <f t="shared" ref="B394:B425" si="40">RIGHT(D394,LEN(D394)-FIND(":",D394,1))</f>
        <v>南浦拍照样衣仓M</v>
      </c>
      <c r="C394" t="s">
        <v>46</v>
      </c>
      <c r="D394" t="s">
        <v>116</v>
      </c>
      <c r="F394">
        <f t="shared" ref="F394:F425" si="41">E394</f>
        <v>0</v>
      </c>
    </row>
    <row r="395" spans="1:6">
      <c r="A395" t="str">
        <f t="shared" si="39"/>
        <v>南浦拍照样衣仓SCW502TV0121B0</v>
      </c>
      <c r="B395" t="str">
        <f t="shared" si="40"/>
        <v>南浦拍照样衣仓S</v>
      </c>
      <c r="C395" t="s">
        <v>46</v>
      </c>
      <c r="D395" t="s">
        <v>117</v>
      </c>
      <c r="F395">
        <f t="shared" si="41"/>
        <v>0</v>
      </c>
    </row>
    <row r="396" spans="1:6">
      <c r="A396" t="str">
        <f t="shared" si="39"/>
        <v>南浦正品仓FCW502TV0121B0</v>
      </c>
      <c r="B396" t="str">
        <f t="shared" si="40"/>
        <v>南浦正品仓F</v>
      </c>
      <c r="C396" t="s">
        <v>46</v>
      </c>
      <c r="D396" t="s">
        <v>118</v>
      </c>
      <c r="E396">
        <v>0</v>
      </c>
      <c r="F396">
        <f t="shared" si="41"/>
        <v>0</v>
      </c>
    </row>
    <row r="397" spans="1:6">
      <c r="A397" t="str">
        <f t="shared" si="39"/>
        <v>广州期货仓XXLCW502TV0121B0</v>
      </c>
      <c r="B397" t="str">
        <f t="shared" si="40"/>
        <v>广州期货仓XXL</v>
      </c>
      <c r="C397" t="s">
        <v>46</v>
      </c>
      <c r="D397" t="s">
        <v>119</v>
      </c>
      <c r="F397">
        <f t="shared" si="41"/>
        <v>0</v>
      </c>
    </row>
    <row r="398" spans="1:6">
      <c r="A398" t="str">
        <f t="shared" si="39"/>
        <v>广州期货仓XLCW502TV0121B0</v>
      </c>
      <c r="B398" t="str">
        <f t="shared" si="40"/>
        <v>广州期货仓XL</v>
      </c>
      <c r="C398" t="s">
        <v>46</v>
      </c>
      <c r="D398" t="s">
        <v>120</v>
      </c>
      <c r="E398">
        <v>1</v>
      </c>
      <c r="F398">
        <f t="shared" si="41"/>
        <v>1</v>
      </c>
    </row>
    <row r="399" spans="1:6">
      <c r="A399" t="str">
        <f t="shared" si="39"/>
        <v>广州期货仓LCW502TV0121B0</v>
      </c>
      <c r="B399" t="str">
        <f t="shared" si="40"/>
        <v>广州期货仓L</v>
      </c>
      <c r="C399" t="s">
        <v>46</v>
      </c>
      <c r="D399" t="s">
        <v>121</v>
      </c>
      <c r="E399">
        <v>11</v>
      </c>
      <c r="F399">
        <f t="shared" si="41"/>
        <v>11</v>
      </c>
    </row>
    <row r="400" spans="1:6">
      <c r="A400" t="str">
        <f t="shared" si="39"/>
        <v>南浦正品仓XXLCW502TV0121B0</v>
      </c>
      <c r="B400" t="str">
        <f t="shared" si="40"/>
        <v>南浦正品仓XXL</v>
      </c>
      <c r="C400" t="s">
        <v>46</v>
      </c>
      <c r="D400" t="s">
        <v>122</v>
      </c>
      <c r="F400">
        <f t="shared" si="41"/>
        <v>0</v>
      </c>
    </row>
    <row r="401" spans="1:6">
      <c r="A401" t="str">
        <f t="shared" si="39"/>
        <v>南浦正品仓XLCW502TV0121B0</v>
      </c>
      <c r="B401" t="str">
        <f t="shared" si="40"/>
        <v>南浦正品仓XL</v>
      </c>
      <c r="C401" t="s">
        <v>46</v>
      </c>
      <c r="D401" t="s">
        <v>123</v>
      </c>
      <c r="E401">
        <v>2</v>
      </c>
      <c r="F401">
        <f t="shared" si="41"/>
        <v>2</v>
      </c>
    </row>
    <row r="402" spans="1:6">
      <c r="A402" t="str">
        <f t="shared" si="39"/>
        <v>南浦正品仓LCW502TV0121B0</v>
      </c>
      <c r="B402" t="str">
        <f t="shared" si="40"/>
        <v>南浦正品仓L</v>
      </c>
      <c r="C402" t="s">
        <v>46</v>
      </c>
      <c r="D402" t="s">
        <v>124</v>
      </c>
      <c r="E402">
        <v>2</v>
      </c>
      <c r="F402">
        <f t="shared" si="41"/>
        <v>2</v>
      </c>
    </row>
    <row r="403" spans="1:6">
      <c r="A403" t="str">
        <f t="shared" si="39"/>
        <v>南浦正品仓MCW502TV0121B0</v>
      </c>
      <c r="B403" t="str">
        <f t="shared" si="40"/>
        <v>南浦正品仓M</v>
      </c>
      <c r="C403" t="s">
        <v>46</v>
      </c>
      <c r="D403" t="s">
        <v>125</v>
      </c>
      <c r="E403">
        <v>4</v>
      </c>
      <c r="F403">
        <f t="shared" si="41"/>
        <v>4</v>
      </c>
    </row>
    <row r="404" spans="1:6">
      <c r="A404" t="str">
        <f t="shared" si="39"/>
        <v>南浦正品仓SCW502TV0121B0</v>
      </c>
      <c r="B404" t="str">
        <f t="shared" si="40"/>
        <v>南浦正品仓S</v>
      </c>
      <c r="C404" t="s">
        <v>46</v>
      </c>
      <c r="D404" t="s">
        <v>126</v>
      </c>
      <c r="F404">
        <f t="shared" si="41"/>
        <v>0</v>
      </c>
    </row>
    <row r="405" spans="1:6">
      <c r="A405" t="str">
        <f t="shared" si="39"/>
        <v>南浦正品仓XSCW502TV0121B0</v>
      </c>
      <c r="B405" t="str">
        <f t="shared" si="40"/>
        <v>南浦正品仓XS</v>
      </c>
      <c r="C405" t="s">
        <v>46</v>
      </c>
      <c r="D405" t="s">
        <v>127</v>
      </c>
      <c r="E405">
        <v>0</v>
      </c>
      <c r="F405">
        <f t="shared" si="41"/>
        <v>0</v>
      </c>
    </row>
    <row r="406" spans="1:6">
      <c r="A406" t="str">
        <f t="shared" si="39"/>
        <v>大货样衣仓XXLCW502TV0121B0</v>
      </c>
      <c r="B406" t="str">
        <f t="shared" si="40"/>
        <v>大货样衣仓XXL</v>
      </c>
      <c r="C406" t="s">
        <v>46</v>
      </c>
      <c r="D406" t="s">
        <v>128</v>
      </c>
      <c r="F406">
        <f t="shared" si="41"/>
        <v>0</v>
      </c>
    </row>
    <row r="407" spans="1:6">
      <c r="A407" t="str">
        <f t="shared" si="39"/>
        <v>大货样衣仓MCW502TV0121B0</v>
      </c>
      <c r="B407" t="str">
        <f t="shared" si="40"/>
        <v>大货样衣仓M</v>
      </c>
      <c r="C407" t="s">
        <v>46</v>
      </c>
      <c r="D407" t="s">
        <v>129</v>
      </c>
      <c r="F407">
        <f t="shared" si="41"/>
        <v>0</v>
      </c>
    </row>
    <row r="408" spans="1:6">
      <c r="A408" t="str">
        <f t="shared" si="39"/>
        <v>大货样衣仓XLCW502TV0121B0</v>
      </c>
      <c r="B408" t="str">
        <f t="shared" si="40"/>
        <v>大货样衣仓XL</v>
      </c>
      <c r="C408" t="s">
        <v>46</v>
      </c>
      <c r="D408" t="s">
        <v>130</v>
      </c>
      <c r="F408">
        <f t="shared" si="41"/>
        <v>0</v>
      </c>
    </row>
    <row r="409" spans="1:6">
      <c r="A409" t="str">
        <f t="shared" si="39"/>
        <v>大货样衣仓LCW502TV0121B0</v>
      </c>
      <c r="B409" t="str">
        <f t="shared" si="40"/>
        <v>大货样衣仓L</v>
      </c>
      <c r="C409" t="s">
        <v>46</v>
      </c>
      <c r="D409" t="s">
        <v>131</v>
      </c>
      <c r="F409">
        <f t="shared" si="41"/>
        <v>0</v>
      </c>
    </row>
    <row r="410" spans="1:6">
      <c r="A410" t="str">
        <f t="shared" si="39"/>
        <v>大货样衣仓SCW502TV0121B0</v>
      </c>
      <c r="B410" t="str">
        <f t="shared" si="40"/>
        <v>大货样衣仓S</v>
      </c>
      <c r="C410" t="s">
        <v>46</v>
      </c>
      <c r="D410" t="s">
        <v>132</v>
      </c>
      <c r="E410">
        <v>1</v>
      </c>
      <c r="F410">
        <f t="shared" si="41"/>
        <v>1</v>
      </c>
    </row>
    <row r="411" spans="1:6">
      <c r="A411" t="str">
        <f t="shared" si="39"/>
        <v>大货样衣仓XSCW502TV0121B0</v>
      </c>
      <c r="B411" t="str">
        <f t="shared" si="40"/>
        <v>大货样衣仓XS</v>
      </c>
      <c r="C411" t="s">
        <v>46</v>
      </c>
      <c r="D411" t="s">
        <v>133</v>
      </c>
      <c r="F411">
        <f t="shared" si="41"/>
        <v>0</v>
      </c>
    </row>
    <row r="412" spans="1:6">
      <c r="A412" t="str">
        <f t="shared" si="39"/>
        <v>南浦拍照样衣仓FCW502TV0121B0</v>
      </c>
      <c r="B412" t="str">
        <f t="shared" si="40"/>
        <v>南浦拍照样衣仓F</v>
      </c>
      <c r="C412" t="s">
        <v>46</v>
      </c>
      <c r="D412" t="s">
        <v>134</v>
      </c>
      <c r="F412">
        <f t="shared" si="41"/>
        <v>0</v>
      </c>
    </row>
    <row r="413" spans="1:6">
      <c r="A413" t="str">
        <f t="shared" si="39"/>
        <v>南浦拍照样衣仓XXLCW502TV0121B0</v>
      </c>
      <c r="B413" t="str">
        <f t="shared" si="40"/>
        <v>南浦拍照样衣仓XXL</v>
      </c>
      <c r="C413" t="s">
        <v>46</v>
      </c>
      <c r="D413" t="s">
        <v>135</v>
      </c>
      <c r="F413">
        <f t="shared" si="41"/>
        <v>0</v>
      </c>
    </row>
    <row r="414" spans="1:6">
      <c r="A414" t="str">
        <f t="shared" si="39"/>
        <v>南浦拍照样衣仓XLCW502TV0121B0</v>
      </c>
      <c r="B414" t="str">
        <f t="shared" si="40"/>
        <v>南浦拍照样衣仓XL</v>
      </c>
      <c r="C414" t="s">
        <v>46</v>
      </c>
      <c r="D414" t="s">
        <v>136</v>
      </c>
      <c r="F414">
        <f t="shared" si="41"/>
        <v>0</v>
      </c>
    </row>
    <row r="415" spans="1:6">
      <c r="A415" t="str">
        <f t="shared" si="39"/>
        <v>香港仓XSCW502TV0121B0</v>
      </c>
      <c r="B415" t="str">
        <f t="shared" si="40"/>
        <v>香港仓XS</v>
      </c>
      <c r="C415" t="s">
        <v>46</v>
      </c>
      <c r="D415" t="s">
        <v>137</v>
      </c>
      <c r="E415">
        <v>0</v>
      </c>
      <c r="F415">
        <f t="shared" si="41"/>
        <v>0</v>
      </c>
    </row>
    <row r="416" spans="1:6">
      <c r="A416" t="str">
        <f t="shared" si="39"/>
        <v>南浦拍照样衣仓LCW502TV0121B0</v>
      </c>
      <c r="B416" t="str">
        <f t="shared" si="40"/>
        <v>南浦拍照样衣仓L</v>
      </c>
      <c r="C416" t="s">
        <v>46</v>
      </c>
      <c r="D416" t="s">
        <v>138</v>
      </c>
      <c r="F416">
        <f t="shared" si="41"/>
        <v>0</v>
      </c>
    </row>
    <row r="417" spans="1:6">
      <c r="A417" t="str">
        <f t="shared" si="39"/>
        <v>大货样衣仓FCW502TV0121B0</v>
      </c>
      <c r="B417" t="str">
        <f t="shared" si="40"/>
        <v>大货样衣仓F</v>
      </c>
      <c r="C417" t="s">
        <v>46</v>
      </c>
      <c r="D417" t="s">
        <v>139</v>
      </c>
      <c r="F417">
        <f t="shared" si="41"/>
        <v>0</v>
      </c>
    </row>
    <row r="418" spans="1:6">
      <c r="A418" t="str">
        <f t="shared" si="39"/>
        <v>香港仓LCW502TV0121B0</v>
      </c>
      <c r="B418" t="str">
        <f t="shared" si="40"/>
        <v>香港仓L</v>
      </c>
      <c r="C418" t="s">
        <v>46</v>
      </c>
      <c r="D418" t="s">
        <v>140</v>
      </c>
      <c r="E418">
        <v>6</v>
      </c>
      <c r="F418">
        <f t="shared" si="41"/>
        <v>6</v>
      </c>
    </row>
    <row r="419" spans="1:6">
      <c r="A419" t="str">
        <f t="shared" si="39"/>
        <v>香港仓MCW502TV0121B0</v>
      </c>
      <c r="B419" t="str">
        <f t="shared" si="40"/>
        <v>香港仓M</v>
      </c>
      <c r="C419" t="s">
        <v>46</v>
      </c>
      <c r="D419" t="s">
        <v>141</v>
      </c>
      <c r="E419">
        <v>19</v>
      </c>
      <c r="F419">
        <f t="shared" si="41"/>
        <v>19</v>
      </c>
    </row>
    <row r="420" spans="1:6">
      <c r="A420" t="str">
        <f t="shared" si="39"/>
        <v>香港仓FCW502TV0121B0</v>
      </c>
      <c r="B420" t="str">
        <f t="shared" si="40"/>
        <v>香港仓F</v>
      </c>
      <c r="C420" t="s">
        <v>46</v>
      </c>
      <c r="D420" t="s">
        <v>142</v>
      </c>
      <c r="F420">
        <f t="shared" si="41"/>
        <v>0</v>
      </c>
    </row>
    <row r="421" spans="1:6">
      <c r="A421" t="str">
        <f t="shared" si="39"/>
        <v>香港仓XXLCW502TV0121B0</v>
      </c>
      <c r="B421" t="str">
        <f t="shared" si="40"/>
        <v>香港仓XXL</v>
      </c>
      <c r="C421" t="s">
        <v>46</v>
      </c>
      <c r="D421" t="s">
        <v>143</v>
      </c>
      <c r="F421">
        <f t="shared" si="41"/>
        <v>0</v>
      </c>
    </row>
    <row r="422" spans="1:6">
      <c r="A422" t="str">
        <f t="shared" si="39"/>
        <v>香港仓SCW502TV0121B0</v>
      </c>
      <c r="B422" t="str">
        <f t="shared" si="40"/>
        <v>香港仓S</v>
      </c>
      <c r="C422" t="s">
        <v>46</v>
      </c>
      <c r="D422" t="s">
        <v>144</v>
      </c>
      <c r="E422">
        <v>4</v>
      </c>
      <c r="F422">
        <f t="shared" si="41"/>
        <v>4</v>
      </c>
    </row>
    <row r="423" spans="1:6">
      <c r="A423" t="str">
        <f t="shared" si="39"/>
        <v>香港仓XLCW502TV0121B0</v>
      </c>
      <c r="B423" t="str">
        <f t="shared" si="40"/>
        <v>香港仓XL</v>
      </c>
      <c r="C423" t="s">
        <v>46</v>
      </c>
      <c r="D423" t="s">
        <v>145</v>
      </c>
      <c r="E423">
        <v>6</v>
      </c>
      <c r="F423">
        <f t="shared" si="41"/>
        <v>6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9" sqref="W9:W10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152</v>
      </c>
      <c r="B1" s="4" t="s">
        <v>153</v>
      </c>
      <c r="C1" s="4" t="s">
        <v>154</v>
      </c>
      <c r="D1" s="4" t="s">
        <v>155</v>
      </c>
      <c r="E1" s="4" t="s">
        <v>156</v>
      </c>
      <c r="F1" s="4" t="s">
        <v>68</v>
      </c>
      <c r="G1" s="4" t="s">
        <v>39</v>
      </c>
      <c r="H1" s="4" t="s">
        <v>157</v>
      </c>
      <c r="I1" s="4" t="s">
        <v>158</v>
      </c>
      <c r="J1" s="4" t="s">
        <v>158</v>
      </c>
      <c r="K1" s="4" t="s">
        <v>159</v>
      </c>
      <c r="L1" s="4" t="s">
        <v>160</v>
      </c>
      <c r="M1" s="4" t="s">
        <v>161</v>
      </c>
      <c r="N1" s="4" t="s">
        <v>162</v>
      </c>
      <c r="O1" s="4" t="s">
        <v>163</v>
      </c>
      <c r="P1" s="5" t="s">
        <v>45</v>
      </c>
      <c r="Q1" s="4" t="s">
        <v>44</v>
      </c>
      <c r="R1" s="4" t="s">
        <v>43</v>
      </c>
      <c r="S1" s="4" t="s">
        <v>42</v>
      </c>
      <c r="T1" s="4" t="s">
        <v>47</v>
      </c>
      <c r="U1" s="4" t="s">
        <v>164</v>
      </c>
      <c r="V1" s="4" t="s">
        <v>165</v>
      </c>
      <c r="W1" s="9" t="s">
        <v>166</v>
      </c>
      <c r="X1" s="4" t="s">
        <v>69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167</v>
      </c>
      <c r="AG1" s="4" t="s">
        <v>69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26</v>
      </c>
      <c r="AP1" s="4" t="s">
        <v>69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69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69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168</v>
      </c>
      <c r="BQ1" s="4" t="s">
        <v>69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152</v>
      </c>
      <c r="B2" s="11" t="s">
        <v>153</v>
      </c>
      <c r="C2" s="11" t="s">
        <v>154</v>
      </c>
      <c r="D2" s="11" t="s">
        <v>155</v>
      </c>
      <c r="E2" s="11" t="s">
        <v>156</v>
      </c>
      <c r="F2" s="11" t="s">
        <v>68</v>
      </c>
      <c r="G2" s="11" t="s">
        <v>39</v>
      </c>
      <c r="H2" s="11" t="s">
        <v>157</v>
      </c>
      <c r="I2" s="11" t="s">
        <v>158</v>
      </c>
      <c r="J2" s="11" t="s">
        <v>158</v>
      </c>
      <c r="K2" s="11" t="s">
        <v>159</v>
      </c>
      <c r="L2" s="11" t="s">
        <v>160</v>
      </c>
      <c r="M2" s="11" t="s">
        <v>161</v>
      </c>
      <c r="N2" s="11" t="s">
        <v>162</v>
      </c>
      <c r="O2" s="11" t="s">
        <v>163</v>
      </c>
      <c r="P2" s="16" t="s">
        <v>45</v>
      </c>
      <c r="Q2" s="16" t="s">
        <v>44</v>
      </c>
      <c r="R2" s="16" t="s">
        <v>43</v>
      </c>
      <c r="S2" s="16" t="s">
        <v>42</v>
      </c>
      <c r="T2" s="16" t="s">
        <v>47</v>
      </c>
      <c r="U2" s="16" t="s">
        <v>164</v>
      </c>
      <c r="V2" s="16" t="s">
        <v>165</v>
      </c>
      <c r="W2" s="16" t="s">
        <v>166</v>
      </c>
      <c r="X2" s="16" t="s">
        <v>69</v>
      </c>
      <c r="Y2" s="25" t="s">
        <v>45</v>
      </c>
      <c r="Z2" s="25" t="s">
        <v>44</v>
      </c>
      <c r="AA2" s="25" t="s">
        <v>43</v>
      </c>
      <c r="AB2" s="25" t="s">
        <v>42</v>
      </c>
      <c r="AC2" s="25" t="s">
        <v>47</v>
      </c>
      <c r="AD2" s="25" t="s">
        <v>164</v>
      </c>
      <c r="AE2" s="25" t="s">
        <v>165</v>
      </c>
      <c r="AF2" s="25" t="s">
        <v>169</v>
      </c>
      <c r="AG2" s="25" t="s">
        <v>69</v>
      </c>
      <c r="AH2" s="25" t="s">
        <v>45</v>
      </c>
      <c r="AI2" s="25" t="s">
        <v>44</v>
      </c>
      <c r="AJ2" s="25" t="s">
        <v>43</v>
      </c>
      <c r="AK2" s="25" t="s">
        <v>42</v>
      </c>
      <c r="AL2" s="25" t="s">
        <v>47</v>
      </c>
      <c r="AM2" s="25" t="s">
        <v>164</v>
      </c>
      <c r="AN2" s="25" t="s">
        <v>165</v>
      </c>
      <c r="AO2" s="27" t="s">
        <v>26</v>
      </c>
      <c r="AP2" s="25" t="s">
        <v>69</v>
      </c>
      <c r="AQ2" s="28" t="s">
        <v>45</v>
      </c>
      <c r="AR2" s="28" t="s">
        <v>44</v>
      </c>
      <c r="AS2" s="28" t="s">
        <v>43</v>
      </c>
      <c r="AT2" s="28" t="s">
        <v>42</v>
      </c>
      <c r="AU2" s="28" t="s">
        <v>47</v>
      </c>
      <c r="AV2" s="28" t="s">
        <v>164</v>
      </c>
      <c r="AW2" s="28" t="s">
        <v>165</v>
      </c>
      <c r="AX2" s="28" t="s">
        <v>16</v>
      </c>
      <c r="AY2" s="28" t="s">
        <v>69</v>
      </c>
      <c r="AZ2" s="31" t="s">
        <v>45</v>
      </c>
      <c r="BA2" s="31" t="s">
        <v>44</v>
      </c>
      <c r="BB2" s="31" t="s">
        <v>43</v>
      </c>
      <c r="BC2" s="31" t="s">
        <v>42</v>
      </c>
      <c r="BD2" s="31" t="s">
        <v>47</v>
      </c>
      <c r="BE2" s="31" t="s">
        <v>164</v>
      </c>
      <c r="BF2" s="31" t="s">
        <v>165</v>
      </c>
      <c r="BG2" s="31" t="s">
        <v>24</v>
      </c>
      <c r="BH2" s="31" t="s">
        <v>69</v>
      </c>
      <c r="BI2" s="34" t="s">
        <v>45</v>
      </c>
      <c r="BJ2" s="34" t="s">
        <v>44</v>
      </c>
      <c r="BK2" s="34" t="s">
        <v>43</v>
      </c>
      <c r="BL2" s="34" t="s">
        <v>42</v>
      </c>
      <c r="BM2" s="34" t="s">
        <v>47</v>
      </c>
      <c r="BN2" s="34" t="s">
        <v>164</v>
      </c>
      <c r="BO2" s="34" t="s">
        <v>165</v>
      </c>
      <c r="BP2" s="34" t="s">
        <v>168</v>
      </c>
      <c r="BQ2" s="34" t="s">
        <v>69</v>
      </c>
      <c r="BR2" s="35" t="s">
        <v>45</v>
      </c>
      <c r="BS2" s="35" t="s">
        <v>44</v>
      </c>
      <c r="BT2" s="35" t="s">
        <v>43</v>
      </c>
      <c r="BU2" s="35" t="s">
        <v>42</v>
      </c>
      <c r="BV2" s="35" t="s">
        <v>47</v>
      </c>
      <c r="BW2" s="35" t="s">
        <v>164</v>
      </c>
      <c r="BX2" s="35" t="s">
        <v>165</v>
      </c>
      <c r="BY2" s="35" t="s">
        <v>28</v>
      </c>
      <c r="BZ2" s="35" t="s">
        <v>69</v>
      </c>
    </row>
    <row r="3" s="3" customFormat="1" ht="29" customHeight="1" spans="1:77">
      <c r="A3" s="12">
        <v>45373</v>
      </c>
      <c r="B3" s="13"/>
      <c r="C3" s="13"/>
      <c r="D3" s="13" t="str">
        <f>_xlfn.DISPIMG("ID_F33359F16DFF40C0A5D8EEC560381BE3",1)</f>
        <v>=DISPIMG("ID_F33359F16DFF40C0A5D8EEC560381BE3",1)</v>
      </c>
      <c r="E3" s="13"/>
      <c r="F3" s="13"/>
      <c r="G3" s="13" t="s">
        <v>147</v>
      </c>
      <c r="H3" s="13" t="s">
        <v>170</v>
      </c>
      <c r="I3" s="13" t="s">
        <v>171</v>
      </c>
      <c r="J3" s="13" t="s">
        <v>172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23</v>
      </c>
      <c r="R3" s="13">
        <v>42</v>
      </c>
      <c r="S3" s="13">
        <v>39</v>
      </c>
      <c r="T3" s="13">
        <v>20</v>
      </c>
      <c r="U3" s="13">
        <v>5</v>
      </c>
      <c r="V3" s="13"/>
      <c r="W3" s="23">
        <v>129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1</v>
      </c>
      <c r="AJ3" s="13">
        <v>2</v>
      </c>
      <c r="AK3" s="13">
        <v>1</v>
      </c>
      <c r="AL3" s="13">
        <v>1</v>
      </c>
      <c r="AM3" s="13"/>
      <c r="AN3" s="13"/>
      <c r="AO3" s="23">
        <v>5</v>
      </c>
      <c r="AP3" s="29"/>
      <c r="AQ3" s="19">
        <v>0</v>
      </c>
      <c r="AR3" s="13">
        <v>13</v>
      </c>
      <c r="AS3" s="13">
        <v>24</v>
      </c>
      <c r="AT3" s="13">
        <v>23</v>
      </c>
      <c r="AU3" s="13">
        <v>11</v>
      </c>
      <c r="AV3" s="13">
        <v>3</v>
      </c>
      <c r="AW3" s="13"/>
      <c r="AX3" s="23">
        <v>74</v>
      </c>
      <c r="AY3" s="32"/>
      <c r="AZ3" s="19">
        <v>0</v>
      </c>
      <c r="BA3" s="13">
        <v>9</v>
      </c>
      <c r="BB3" s="13">
        <v>16</v>
      </c>
      <c r="BC3" s="13">
        <v>15</v>
      </c>
      <c r="BD3" s="13">
        <v>8</v>
      </c>
      <c r="BE3" s="13">
        <v>2</v>
      </c>
      <c r="BF3" s="13">
        <v>0</v>
      </c>
      <c r="BG3" s="23">
        <v>50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Y3" s="3">
        <v>0</v>
      </c>
    </row>
    <row r="4" ht="29" customHeight="1" spans="1:77">
      <c r="A4" s="12">
        <v>45374</v>
      </c>
      <c r="B4" s="14"/>
      <c r="C4" s="14"/>
      <c r="D4" s="14" t="str">
        <f>_xlfn.DISPIMG("ID_1BE3D02F9C5240FBA5970BB7D13130F0",1)</f>
        <v>=DISPIMG("ID_1BE3D02F9C5240FBA5970BB7D13130F0",1)</v>
      </c>
      <c r="E4" s="14"/>
      <c r="F4" s="14"/>
      <c r="G4" s="14" t="s">
        <v>148</v>
      </c>
      <c r="H4" s="14" t="s">
        <v>173</v>
      </c>
      <c r="I4" s="14" t="s">
        <v>174</v>
      </c>
      <c r="J4" s="14" t="s">
        <v>175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41</v>
      </c>
      <c r="R4" s="14">
        <v>45</v>
      </c>
      <c r="S4" s="14">
        <v>14</v>
      </c>
      <c r="T4" s="14"/>
      <c r="U4" s="14"/>
      <c r="V4" s="14"/>
      <c r="W4" s="24">
        <v>100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1</v>
      </c>
      <c r="AJ4" s="14">
        <v>5</v>
      </c>
      <c r="AK4" s="14">
        <v>4</v>
      </c>
      <c r="AL4" s="14"/>
      <c r="AM4" s="14"/>
      <c r="AN4" s="14"/>
      <c r="AO4" s="24">
        <v>10</v>
      </c>
      <c r="AP4" s="30"/>
      <c r="AQ4" s="22">
        <v>0</v>
      </c>
      <c r="AR4" s="14">
        <v>33</v>
      </c>
      <c r="AS4" s="14">
        <v>34</v>
      </c>
      <c r="AT4" s="14">
        <v>8</v>
      </c>
      <c r="AU4" s="14"/>
      <c r="AV4" s="14"/>
      <c r="AW4" s="14"/>
      <c r="AX4" s="24">
        <v>75</v>
      </c>
      <c r="AY4" s="33"/>
      <c r="AZ4" s="19">
        <v>0</v>
      </c>
      <c r="BA4" s="13">
        <v>6</v>
      </c>
      <c r="BB4" s="13">
        <v>6</v>
      </c>
      <c r="BC4" s="13">
        <v>2</v>
      </c>
      <c r="BD4" s="13">
        <v>0</v>
      </c>
      <c r="BE4" s="13"/>
      <c r="BF4" s="13">
        <v>0</v>
      </c>
      <c r="BG4" s="23">
        <v>14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45376</v>
      </c>
      <c r="B5" s="14"/>
      <c r="C5" s="14"/>
      <c r="D5" s="14" t="str">
        <f>_xlfn.DISPIMG("ID_A69D11E07A3A4414ABDE9CF5498E992B",1)</f>
        <v>=DISPIMG("ID_A69D11E07A3A4414ABDE9CF5498E992B",1)</v>
      </c>
      <c r="E5" s="14"/>
      <c r="F5" s="14"/>
      <c r="G5" s="14" t="s">
        <v>146</v>
      </c>
      <c r="H5" s="14" t="s">
        <v>170</v>
      </c>
      <c r="I5" s="14" t="s">
        <v>171</v>
      </c>
      <c r="J5" s="14" t="s">
        <v>172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1</v>
      </c>
      <c r="R5" s="14">
        <v>1</v>
      </c>
      <c r="S5" s="14"/>
      <c r="T5" s="14"/>
      <c r="U5" s="14"/>
      <c r="V5" s="14"/>
      <c r="W5" s="24">
        <v>2</v>
      </c>
      <c r="X5" s="20" t="s">
        <v>176</v>
      </c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/>
      <c r="AR5" s="14"/>
      <c r="AS5" s="14"/>
      <c r="AT5" s="14"/>
      <c r="AU5" s="14"/>
      <c r="AV5" s="14"/>
      <c r="AW5" s="14"/>
      <c r="AX5" s="24">
        <v>0</v>
      </c>
      <c r="AY5" s="33"/>
      <c r="AZ5" s="19"/>
      <c r="BA5" s="13">
        <v>1</v>
      </c>
      <c r="BB5" s="13">
        <v>1</v>
      </c>
      <c r="BC5" s="13"/>
      <c r="BD5" s="13">
        <v>0</v>
      </c>
      <c r="BE5" s="13"/>
      <c r="BF5" s="13">
        <v>0</v>
      </c>
      <c r="BG5" s="23">
        <v>2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Y5" s="4">
        <v>0</v>
      </c>
    </row>
    <row r="6" ht="29" customHeight="1" spans="1:77">
      <c r="A6" s="12">
        <v>45376</v>
      </c>
      <c r="B6" s="14"/>
      <c r="C6" s="14"/>
      <c r="D6" s="14" t="str">
        <f>_xlfn.DISPIMG("ID_321937EAA18D4FDE8D7AACCDAB7A54BF",1)</f>
        <v>=DISPIMG("ID_321937EAA18D4FDE8D7AACCDAB7A54BF",1)</v>
      </c>
      <c r="E6" s="14"/>
      <c r="F6" s="14"/>
      <c r="G6" s="13" t="s">
        <v>149</v>
      </c>
      <c r="H6" s="14" t="s">
        <v>173</v>
      </c>
      <c r="I6" s="14" t="s">
        <v>174</v>
      </c>
      <c r="J6" s="14" t="s">
        <v>175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36</v>
      </c>
      <c r="R6" s="14">
        <v>42</v>
      </c>
      <c r="S6" s="14">
        <v>19</v>
      </c>
      <c r="T6" s="14">
        <v>8</v>
      </c>
      <c r="U6" s="14"/>
      <c r="V6" s="14"/>
      <c r="W6" s="24">
        <v>105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>
        <v>0</v>
      </c>
      <c r="AI6" s="14">
        <v>0</v>
      </c>
      <c r="AJ6" s="14">
        <v>1</v>
      </c>
      <c r="AK6" s="14">
        <v>1</v>
      </c>
      <c r="AL6" s="14">
        <v>0</v>
      </c>
      <c r="AM6" s="14"/>
      <c r="AN6" s="14"/>
      <c r="AO6" s="24">
        <v>2</v>
      </c>
      <c r="AP6" s="30"/>
      <c r="AQ6" s="22">
        <v>0</v>
      </c>
      <c r="AR6" s="14">
        <v>27</v>
      </c>
      <c r="AS6" s="14">
        <v>32</v>
      </c>
      <c r="AT6" s="14">
        <v>14</v>
      </c>
      <c r="AU6" s="14">
        <v>6</v>
      </c>
      <c r="AV6" s="14"/>
      <c r="AW6" s="14"/>
      <c r="AX6" s="24">
        <v>79</v>
      </c>
      <c r="AY6" s="33"/>
      <c r="AZ6" s="19">
        <v>0</v>
      </c>
      <c r="BA6" s="13">
        <v>8</v>
      </c>
      <c r="BB6" s="13">
        <v>9</v>
      </c>
      <c r="BC6" s="13">
        <v>4</v>
      </c>
      <c r="BD6" s="13">
        <v>2</v>
      </c>
      <c r="BE6" s="13"/>
      <c r="BF6" s="13">
        <v>0</v>
      </c>
      <c r="BG6" s="23">
        <v>23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45376</v>
      </c>
      <c r="B7" s="14"/>
      <c r="C7" s="14"/>
      <c r="D7" s="14" t="str">
        <f>_xlfn.DISPIMG("ID_A41E72B6B6C74C6B873450B5B4B11E84",1)</f>
        <v>=DISPIMG("ID_A41E72B6B6C74C6B873450B5B4B11E84",1)</v>
      </c>
      <c r="E7" s="14"/>
      <c r="F7" s="14"/>
      <c r="G7" s="13" t="s">
        <v>150</v>
      </c>
      <c r="H7" s="14" t="s">
        <v>173</v>
      </c>
      <c r="I7" s="14" t="s">
        <v>174</v>
      </c>
      <c r="J7" s="14" t="s">
        <v>175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/>
      <c r="Q7" s="14">
        <v>50</v>
      </c>
      <c r="R7" s="14">
        <v>41</v>
      </c>
      <c r="S7" s="14">
        <v>15</v>
      </c>
      <c r="T7" s="14">
        <v>5</v>
      </c>
      <c r="U7" s="14"/>
      <c r="V7" s="14"/>
      <c r="W7" s="24">
        <v>111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0</v>
      </c>
      <c r="AJ7" s="14">
        <v>2</v>
      </c>
      <c r="AK7" s="14">
        <v>2</v>
      </c>
      <c r="AL7" s="14">
        <v>0</v>
      </c>
      <c r="AM7" s="14"/>
      <c r="AN7" s="14"/>
      <c r="AO7" s="24">
        <v>4</v>
      </c>
      <c r="AP7" s="30"/>
      <c r="AQ7" s="22">
        <v>0</v>
      </c>
      <c r="AR7" s="14">
        <v>36</v>
      </c>
      <c r="AS7" s="14">
        <v>30</v>
      </c>
      <c r="AT7" s="14">
        <v>10</v>
      </c>
      <c r="AU7" s="14">
        <v>4</v>
      </c>
      <c r="AV7" s="14"/>
      <c r="AW7" s="14"/>
      <c r="AX7" s="24">
        <v>80</v>
      </c>
      <c r="AY7" s="33"/>
      <c r="AZ7" s="19">
        <v>0</v>
      </c>
      <c r="BA7" s="13">
        <v>13</v>
      </c>
      <c r="BB7" s="13">
        <v>9</v>
      </c>
      <c r="BC7" s="13">
        <v>3</v>
      </c>
      <c r="BD7" s="13">
        <v>1</v>
      </c>
      <c r="BE7" s="13"/>
      <c r="BF7" s="13">
        <v>0</v>
      </c>
      <c r="BG7" s="23">
        <v>26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45376</v>
      </c>
      <c r="B8" s="14" t="s">
        <v>177</v>
      </c>
      <c r="C8" s="14"/>
      <c r="D8" s="14" t="str">
        <f>_xlfn.DISPIMG("ID_B1469FC607B446659A35174EEC9D700D",1)</f>
        <v>=DISPIMG("ID_B1469FC607B446659A35174EEC9D700D",1)</v>
      </c>
      <c r="E8" s="14"/>
      <c r="F8" s="14"/>
      <c r="G8" s="15" t="s">
        <v>151</v>
      </c>
      <c r="H8" s="14" t="s">
        <v>173</v>
      </c>
      <c r="I8" s="14" t="s">
        <v>178</v>
      </c>
      <c r="J8" s="14" t="s">
        <v>179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 t="s">
        <v>180</v>
      </c>
      <c r="P8" s="22"/>
      <c r="Q8" s="14">
        <v>50</v>
      </c>
      <c r="R8" s="14">
        <v>52</v>
      </c>
      <c r="S8" s="14">
        <v>21</v>
      </c>
      <c r="T8" s="14"/>
      <c r="U8" s="14"/>
      <c r="V8" s="14"/>
      <c r="W8" s="24">
        <v>123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>
        <v>0</v>
      </c>
      <c r="AI8" s="14">
        <v>13</v>
      </c>
      <c r="AJ8" s="14">
        <v>13</v>
      </c>
      <c r="AK8" s="14">
        <v>3</v>
      </c>
      <c r="AL8" s="14"/>
      <c r="AM8" s="14"/>
      <c r="AN8" s="14"/>
      <c r="AO8" s="24">
        <v>29</v>
      </c>
      <c r="AP8" s="30"/>
      <c r="AQ8" s="22">
        <v>0</v>
      </c>
      <c r="AR8" s="14">
        <v>27</v>
      </c>
      <c r="AS8" s="14">
        <v>30</v>
      </c>
      <c r="AT8" s="14">
        <v>14</v>
      </c>
      <c r="AU8" s="14"/>
      <c r="AV8" s="14"/>
      <c r="AW8" s="14"/>
      <c r="AX8" s="24">
        <v>71</v>
      </c>
      <c r="AY8" s="33"/>
      <c r="AZ8" s="19">
        <v>0</v>
      </c>
      <c r="BA8" s="13">
        <v>9</v>
      </c>
      <c r="BB8" s="13">
        <v>9</v>
      </c>
      <c r="BC8" s="13">
        <v>4</v>
      </c>
      <c r="BD8" s="13">
        <v>0</v>
      </c>
      <c r="BE8" s="13"/>
      <c r="BF8" s="13">
        <v>0</v>
      </c>
      <c r="BG8" s="23">
        <v>22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S8" s="4">
        <v>1</v>
      </c>
      <c r="BY8" s="4">
        <v>1</v>
      </c>
    </row>
    <row r="9" ht="29" customHeight="1" spans="1:77">
      <c r="A9" s="12">
        <v>45377</v>
      </c>
      <c r="B9" s="14"/>
      <c r="C9" s="14"/>
      <c r="D9" s="14" t="str">
        <f>_xlfn.DISPIMG("ID_D6B2BBE8593C4635898310B98BA9C119",1)</f>
        <v>=DISPIMG("ID_D6B2BBE8593C4635898310B98BA9C119",1)</v>
      </c>
      <c r="E9" s="14"/>
      <c r="F9" s="14"/>
      <c r="G9" s="15" t="s">
        <v>41</v>
      </c>
      <c r="H9" s="14" t="s">
        <v>173</v>
      </c>
      <c r="I9" s="14" t="s">
        <v>181</v>
      </c>
      <c r="J9" s="14" t="s">
        <v>182</v>
      </c>
      <c r="K9" s="14" t="e">
        <v>#N/A</v>
      </c>
      <c r="L9" s="14" t="e">
        <v>#N/A</v>
      </c>
      <c r="M9" s="14" t="e">
        <v>#N/A</v>
      </c>
      <c r="N9" s="20" t="e">
        <v>#N/A</v>
      </c>
      <c r="O9" s="21" t="s">
        <v>183</v>
      </c>
      <c r="P9" s="22">
        <v>10</v>
      </c>
      <c r="Q9" s="14">
        <v>59</v>
      </c>
      <c r="R9" s="14">
        <v>50</v>
      </c>
      <c r="S9" s="14">
        <v>19</v>
      </c>
      <c r="T9" s="14"/>
      <c r="U9" s="14"/>
      <c r="V9" s="14"/>
      <c r="W9" s="24">
        <v>138</v>
      </c>
      <c r="X9" s="20"/>
      <c r="Y9" s="22"/>
      <c r="Z9" s="14"/>
      <c r="AA9" s="14"/>
      <c r="AB9" s="14"/>
      <c r="AC9" s="14"/>
      <c r="AD9" s="14"/>
      <c r="AE9" s="14"/>
      <c r="AF9" s="24">
        <v>0</v>
      </c>
      <c r="AG9" s="20"/>
      <c r="AH9" s="22">
        <v>10</v>
      </c>
      <c r="AI9" s="14">
        <v>13</v>
      </c>
      <c r="AJ9" s="14">
        <v>22</v>
      </c>
      <c r="AK9" s="14">
        <v>18</v>
      </c>
      <c r="AL9" s="14"/>
      <c r="AM9" s="14"/>
      <c r="AN9" s="14"/>
      <c r="AO9" s="24">
        <v>63</v>
      </c>
      <c r="AP9" s="30"/>
      <c r="AQ9" s="22"/>
      <c r="AR9" s="14">
        <v>33</v>
      </c>
      <c r="AS9" s="14">
        <v>20</v>
      </c>
      <c r="AT9" s="14">
        <v>1</v>
      </c>
      <c r="AU9" s="14"/>
      <c r="AV9" s="14"/>
      <c r="AW9" s="14"/>
      <c r="AX9" s="24">
        <v>54</v>
      </c>
      <c r="AY9" s="33"/>
      <c r="AZ9" s="19"/>
      <c r="BA9" s="13">
        <v>12</v>
      </c>
      <c r="BB9" s="13">
        <v>8</v>
      </c>
      <c r="BC9" s="13"/>
      <c r="BD9" s="13">
        <v>0</v>
      </c>
      <c r="BE9" s="13"/>
      <c r="BF9" s="13">
        <v>0</v>
      </c>
      <c r="BG9" s="23">
        <v>20</v>
      </c>
      <c r="BH9" s="32"/>
      <c r="BI9" s="19"/>
      <c r="BJ9" s="13"/>
      <c r="BK9" s="13"/>
      <c r="BL9" s="13"/>
      <c r="BM9" s="13"/>
      <c r="BN9" s="13"/>
      <c r="BO9" s="13"/>
      <c r="BP9" s="23">
        <v>0</v>
      </c>
      <c r="BQ9" s="32"/>
      <c r="BS9" s="4">
        <v>1</v>
      </c>
      <c r="BY9" s="4">
        <v>1</v>
      </c>
    </row>
    <row r="10" ht="29" customHeight="1" spans="1:77">
      <c r="A10" s="12">
        <v>45377</v>
      </c>
      <c r="B10" s="14"/>
      <c r="C10" s="14"/>
      <c r="D10" s="14" t="str">
        <f>_xlfn.DISPIMG("ID_07D640BA79CD4036B65D8473903AAEED",1)</f>
        <v>=DISPIMG("ID_07D640BA79CD4036B65D8473903AAEED",1)</v>
      </c>
      <c r="E10" s="14"/>
      <c r="F10" s="14"/>
      <c r="G10" s="15" t="s">
        <v>46</v>
      </c>
      <c r="H10" s="14" t="s">
        <v>173</v>
      </c>
      <c r="I10" s="14" t="s">
        <v>184</v>
      </c>
      <c r="J10" s="14" t="s">
        <v>182</v>
      </c>
      <c r="K10" s="14" t="e">
        <v>#N/A</v>
      </c>
      <c r="L10" s="14" t="e">
        <v>#N/A</v>
      </c>
      <c r="M10" s="14" t="e">
        <v>#N/A</v>
      </c>
      <c r="N10" s="20" t="e">
        <v>#N/A</v>
      </c>
      <c r="O10" s="21" t="s">
        <v>183</v>
      </c>
      <c r="P10" s="22"/>
      <c r="Q10" s="14">
        <v>36</v>
      </c>
      <c r="R10" s="14">
        <v>38</v>
      </c>
      <c r="S10" s="14">
        <v>19</v>
      </c>
      <c r="T10" s="14">
        <v>9</v>
      </c>
      <c r="U10" s="14"/>
      <c r="V10" s="14"/>
      <c r="W10" s="24">
        <v>102</v>
      </c>
      <c r="X10" s="20"/>
      <c r="Y10" s="22"/>
      <c r="Z10" s="14"/>
      <c r="AA10" s="14"/>
      <c r="AB10" s="14"/>
      <c r="AC10" s="14"/>
      <c r="AD10" s="14"/>
      <c r="AE10" s="14"/>
      <c r="AF10" s="24">
        <v>0</v>
      </c>
      <c r="AG10" s="20"/>
      <c r="AH10" s="22"/>
      <c r="AI10" s="14">
        <v>31</v>
      </c>
      <c r="AJ10" s="14">
        <v>15</v>
      </c>
      <c r="AK10" s="14">
        <v>11</v>
      </c>
      <c r="AL10" s="14">
        <v>1</v>
      </c>
      <c r="AM10" s="14"/>
      <c r="AN10" s="14"/>
      <c r="AO10" s="24">
        <v>58</v>
      </c>
      <c r="AP10" s="30"/>
      <c r="AQ10" s="22">
        <v>0</v>
      </c>
      <c r="AR10" s="14">
        <v>4</v>
      </c>
      <c r="AS10" s="14">
        <v>19</v>
      </c>
      <c r="AT10" s="14">
        <v>6</v>
      </c>
      <c r="AU10" s="14">
        <v>6</v>
      </c>
      <c r="AV10" s="14"/>
      <c r="AW10" s="14"/>
      <c r="AX10" s="24">
        <v>35</v>
      </c>
      <c r="AY10" s="33"/>
      <c r="AZ10" s="19">
        <v>0</v>
      </c>
      <c r="BA10" s="13"/>
      <c r="BB10" s="13">
        <v>4</v>
      </c>
      <c r="BC10" s="13">
        <v>2</v>
      </c>
      <c r="BD10" s="13">
        <v>2</v>
      </c>
      <c r="BE10" s="13"/>
      <c r="BF10" s="13">
        <v>0</v>
      </c>
      <c r="BG10" s="23">
        <v>8</v>
      </c>
      <c r="BH10" s="32"/>
      <c r="BI10" s="19"/>
      <c r="BJ10" s="13"/>
      <c r="BK10" s="13"/>
      <c r="BL10" s="13"/>
      <c r="BM10" s="13"/>
      <c r="BN10" s="13"/>
      <c r="BO10" s="13"/>
      <c r="BP10" s="23">
        <v>0</v>
      </c>
      <c r="BQ10" s="32"/>
      <c r="BS10" s="4">
        <v>1</v>
      </c>
      <c r="BY10" s="4">
        <v>1</v>
      </c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185</v>
      </c>
    </row>
    <row r="17" spans="1:1">
      <c r="A17" s="1" t="s">
        <v>186</v>
      </c>
    </row>
    <row r="18" spans="1:1">
      <c r="A18" s="1" t="s">
        <v>187</v>
      </c>
    </row>
    <row r="19" spans="1:1">
      <c r="A19" s="1" t="s">
        <v>188</v>
      </c>
    </row>
    <row r="32" spans="1:1">
      <c r="A32" s="1" t="s">
        <v>189</v>
      </c>
    </row>
    <row r="53" spans="1:1">
      <c r="A53" s="1" t="s">
        <v>190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2024-03-26T10:00:07Z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