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装箱指令单批量导入!$A$1:$O$79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46" name="ID_F33359F16DFF40C0A5D8EEC560381BE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4496020"/>
          <a:ext cx="1557655" cy="1203960"/>
        </a:xfrm>
        <a:prstGeom prst="rect">
          <a:avLst/>
        </a:prstGeom>
      </xdr:spPr>
    </xdr:pic>
  </etc:cellImage>
  <etc:cellImage>
    <xdr:pic>
      <xdr:nvPicPr>
        <xdr:cNvPr id="2341" name="ID_1BE3D02F9C5240FBA5970BB7D13130F0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754029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<sst xmlns="http://schemas.openxmlformats.org/spreadsheetml/2006/main" count="724" uniqueCount="159">
  <si>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</si>
  <si>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</si>
  <si>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</si>
  <si>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</si>
  <si>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</si>
  <si>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</si>
  <si>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</si>
  <si>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</si>
  <si>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</si>
  <si>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</si>
  <si>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</si>
  <si>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</si>
  <si>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</si>
  <si>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</si>
  <si>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</si>
  <si>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RY20240323001</t>
  </si>
  <si>
    <t>香港仓</t>
  </si>
  <si>
    <t>CW502KT0134</t>
  </si>
  <si>
    <t>CW502KT0134B0L</t>
  </si>
  <si>
    <t>正品</t>
  </si>
  <si>
    <t>2024-03-23</t>
  </si>
  <si>
    <t>香港</t>
  </si>
  <si>
    <t>CW502KT0134B0M</t>
  </si>
  <si>
    <t>CW502KT0134B0S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</si>
  <si>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</si>
  <si>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</si>
  <si>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</si>
  <si>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</si>
  <si>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</si>
  <si>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</si>
  <si>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</si>
  <si>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</si>
  <si>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</si>
  <si>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</si>
  <si>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CW502KT0134B0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</si>
  <si>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</si>
  <si>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</si>
  <si>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</si>
  <si>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</si>
  <si>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</si>
  <si>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</si>
  <si>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</si>
  <si>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</si>
  <si>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</si>
  <si>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</si>
  <si>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</si>
  <si>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</si>
  <si>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</si>
  <si>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</si>
  <si>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</si>
  <si>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</si>
  <si>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</si>
  <si>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</si>
  <si>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</si>
  <si>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</si>
  <si>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</si>
  <si>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</si>
  <si>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</si>
  <si>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</si>
  <si>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</si>
  <si>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</si>
  <si>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</si>
  <si>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</si>
  <si>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</si>
  <si>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</si>
  <si>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</si>
  <si>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</si>
  <si>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</si>
  <si>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芙发</t>
  </si>
  <si>
    <t>400079</t>
  </si>
  <si>
    <t>260</t>
  </si>
  <si>
    <t>3640</t>
  </si>
  <si>
    <t>全时段</t>
  </si>
  <si>
    <t>MO20231221008</t>
  </si>
  <si>
    <t>CHESTER CHARLES</t>
  </si>
  <si>
    <t>首单</t>
  </si>
  <si>
    <t>正黑</t>
  </si>
  <si>
    <t>张春菊</t>
  </si>
  <si>
    <t>11700</t>
  </si>
  <si>
    <t>10660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</si>
  <si>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</si>
  <si>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</si>
  <si>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</si>
  <si>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</si>
  <si>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</si>
  <si>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</si>
  <si>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</si>
  <si>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</si>
  <si>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</si>
  <si>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</si>
  <si>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</si>
  <si>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</si>
  <si>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</si>
  <si>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</si>
  <si>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</si>
  <si>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</si>
  <si>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</si>
  <si>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</si>
  <si>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</si>
  <si>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</si>
  <si>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</si>
  <si>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</si>
  <si>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</si>
  <si>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</si>
  <si>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</si>
  <si>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</si>
  <si>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</si>
  <si>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</si>
  <si>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</si>
  <si>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</si>
  <si>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</si>
  <si>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</si>
  <si>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</si>
  <si>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</si>
  <si>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</si>
  <si>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</si>
  <si>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</si>
  <si>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</si>
  <si>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</si>
  <si>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</si>
  <si>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</si>
  <si>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</si>
  <si>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</si>
  <si>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</si>
  <si>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</si>
  <si>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</si>
  <si>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C204S-0160-A1WH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</si>
  <si>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</si>
  <si>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</si>
  <si>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</si>
  <si>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</si>
  <si>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</si>
  <si>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</si>
  <si>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</si>
  <si>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</si>
  <si>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</si>
  <si>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</si>
  <si>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</si>
  <si>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</si>
  <si>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</si>
  <si>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</si>
  <si>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</si>
  <si>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</si>
  <si>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</si>
  <si>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</si>
  <si>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南浦拍照样衣仓</t>
  </si>
  <si>
    <t>武汉</t>
  </si>
  <si>
    <t>MEN</t>
  </si>
  <si>
    <t>SHIRT</t>
  </si>
  <si>
    <t>衬衫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</si>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</sst>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4.7379050926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3-22T00:00:00"/>
        <d v="2024-03-2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F33359F16DFF40C0A5D8EEC560381BE3&quot;,1)"/>
        <s v="=DISPIMG(&quot;ID_1BE3D02F9C5240FBA5970BB7D13130F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39">
        <s v="货号"/>
        <s v="C204S-0160-A1WH"/>
        <s v="CW502KT0134B0"/>
        <m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204S-0140-F1BL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4">
        <s v="品类"/>
        <s v="SHIRT"/>
        <s v="KNITWEAR"/>
        <m/>
      </sharedItems>
    </cacheField>
    <cacheField name="品类2" numFmtId="0">
      <sharedItems containsBlank="1" count="4">
        <s v="品类"/>
        <s v="衬衫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23"/>
        <n v="41"/>
        <m/>
      </sharedItems>
    </cacheField>
    <cacheField name="M" numFmtId="0">
      <sharedItems containsBlank="1" containsNumber="1" containsInteger="1" containsMixedTypes="1" count="4">
        <s v="M"/>
        <n v="42"/>
        <n v="45"/>
        <m/>
      </sharedItems>
    </cacheField>
    <cacheField name="L" numFmtId="0">
      <sharedItems containsBlank="1" containsNumber="1" containsInteger="1" containsMixedTypes="1" count="4">
        <s v="L"/>
        <n v="39"/>
        <n v="14"/>
        <m/>
      </sharedItems>
    </cacheField>
    <cacheField name="XL" numFmtId="0">
      <sharedItems containsBlank="1" containsNumber="1" containsInteger="1" containsMixedTypes="1" count="3">
        <s v="XL"/>
        <n v="20"/>
        <m/>
      </sharedItems>
    </cacheField>
    <cacheField name="XXL" numFmtId="0">
      <sharedItems containsBlank="1" containsNumber="1" containsInteger="1" containsMixedTypes="1" count="3">
        <s v="XXL"/>
        <n v="5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29"/>
        <n v="100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3">
        <s v="S"/>
        <n v="1"/>
        <m/>
      </sharedItems>
    </cacheField>
    <cacheField name="广州期货仓M" numFmtId="0">
      <sharedItems containsBlank="1" containsNumber="1" containsInteger="1" containsMixedTypes="1" count="4">
        <s v="M"/>
        <n v="2"/>
        <n v="5"/>
        <m/>
      </sharedItems>
    </cacheField>
    <cacheField name="广州期货仓L" numFmtId="0">
      <sharedItems containsBlank="1" containsNumber="1" containsInteger="1" containsMixedTypes="1" count="4">
        <s v="L"/>
        <n v="1"/>
        <n v="4"/>
        <m/>
      </sharedItems>
    </cacheField>
    <cacheField name="广州期货仓XL" numFmtId="0">
      <sharedItems containsBlank="1" containsNumber="1" containsInteger="1" containsMixedTypes="1" count="3">
        <s v="XL"/>
        <n v="1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5"/>
        <n v="1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13"/>
        <n v="33"/>
        <m/>
      </sharedItems>
    </cacheField>
    <cacheField name="香港仓M" numFmtId="0">
      <sharedItems containsBlank="1" containsNumber="1" containsInteger="1" containsMixedTypes="1" count="4">
        <s v="M"/>
        <n v="24"/>
        <n v="34"/>
        <m/>
      </sharedItems>
    </cacheField>
    <cacheField name="香港仓L" numFmtId="0">
      <sharedItems containsBlank="1" containsNumber="1" containsInteger="1" containsMixedTypes="1" count="4">
        <s v="L"/>
        <n v="23"/>
        <n v="8"/>
        <m/>
      </sharedItems>
    </cacheField>
    <cacheField name="香港仓XL" numFmtId="0">
      <sharedItems containsBlank="1" containsNumber="1" containsInteger="1" containsMixedTypes="1" count="3">
        <s v="XL"/>
        <n v="11"/>
        <m/>
      </sharedItems>
    </cacheField>
    <cacheField name="香港仓XXL" numFmtId="0">
      <sharedItems containsBlank="1" containsNumber="1" containsInteger="1" containsMixedTypes="1" count="3">
        <s v="XXL"/>
        <n v="3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74"/>
        <n v="75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9"/>
        <n v="6"/>
        <m/>
      </sharedItems>
    </cacheField>
    <cacheField name="南浦正品仓M" numFmtId="0">
      <sharedItems containsBlank="1" containsNumber="1" containsInteger="1" containsMixedTypes="1" count="4">
        <s v="M"/>
        <n v="16"/>
        <n v="6"/>
        <m/>
      </sharedItems>
    </cacheField>
    <cacheField name="南浦正品仓L" numFmtId="0">
      <sharedItems containsBlank="1" containsNumber="1" containsInteger="1" containsMixedTypes="1" count="4">
        <s v="L"/>
        <n v="15"/>
        <n v="2"/>
        <m/>
      </sharedItems>
    </cacheField>
    <cacheField name="南浦正品仓XL" numFmtId="0">
      <sharedItems containsBlank="1" containsNumber="1" containsInteger="1" containsMixedTypes="1" count="4">
        <s v="XL"/>
        <n v="8"/>
        <n v="0"/>
        <m/>
      </sharedItems>
    </cacheField>
    <cacheField name="南浦正品仓XXL" numFmtId="0">
      <sharedItems containsBlank="1" containsNumber="1" containsInteger="1" containsMixedTypes="1" count="3">
        <s v="X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50"/>
        <n v="1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1"/>
    <x v="1"/>
    <x v="1"/>
    <x v="1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1"/>
    <x v="2"/>
    <x v="2"/>
    <x v="2"/>
    <x v="1"/>
    <x v="1"/>
    <x v="2"/>
    <x v="1"/>
    <x v="1"/>
    <x v="2"/>
    <x v="2"/>
    <x v="2"/>
    <x v="2"/>
    <x v="2"/>
    <x v="1"/>
    <x v="2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3"/>
    <x v="1"/>
    <x v="1"/>
    <x v="3"/>
    <x v="3"/>
    <x v="3"/>
    <x v="3"/>
    <x v="2"/>
    <x v="2"/>
    <x v="2"/>
    <x v="2"/>
    <x v="1"/>
    <x v="1"/>
    <x v="3"/>
    <x v="3"/>
    <x v="3"/>
    <x v="2"/>
    <x v="2"/>
    <x v="1"/>
    <x v="3"/>
    <x v="1"/>
    <x v="1"/>
    <x v="1"/>
    <x v="1"/>
    <x v="1"/>
    <x v="1"/>
    <x v="1"/>
    <x v="1"/>
    <x v="2"/>
    <x v="1"/>
    <x v="2"/>
    <x v="2"/>
    <x v="3"/>
    <x v="3"/>
    <x v="2"/>
    <x v="1"/>
    <x v="1"/>
    <x v="3"/>
    <x v="1"/>
    <x v="2"/>
    <x v="3"/>
    <x v="3"/>
    <x v="3"/>
    <x v="2"/>
    <x v="2"/>
    <x v="1"/>
    <x v="3"/>
    <x v="1"/>
    <x v="2"/>
    <x v="3"/>
    <x v="3"/>
    <x v="3"/>
    <x v="3"/>
    <x v="2"/>
    <x v="2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0">
        <item x="3"/>
        <item x="0"/>
        <item m="1" x="26"/>
        <item m="1" x="27"/>
        <item m="1" x="28"/>
        <item m="1" x="29"/>
        <item m="1" x="31"/>
        <item m="1" x="38"/>
        <item m="1" x="32"/>
        <item m="1" x="33"/>
        <item m="1" x="34"/>
        <item m="1" x="35"/>
        <item m="1" x="36"/>
        <item m="1" x="37"/>
        <item m="1" x="30"/>
        <item m="1" x="24"/>
        <item m="1" x="25"/>
        <item m="1" x="22"/>
        <item m="1" x="23"/>
        <item m="1" x="21"/>
        <item m="1" x="16"/>
        <item m="1" x="17"/>
        <item m="1" x="18"/>
        <item m="1" x="19"/>
        <item m="1" x="20"/>
        <item m="1" x="12"/>
        <item m="1" x="13"/>
        <item m="1" x="14"/>
        <item m="1" x="15"/>
        <item m="1" x="10"/>
        <item m="1" x="11"/>
        <item m="1" x="4"/>
        <item m="1" x="5"/>
        <item m="1" x="6"/>
        <item m="1" x="7"/>
        <item m="1" x="8"/>
        <item m="1" x="9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6" sqref="E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8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34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33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24</v>
      </c>
      <c r="C5" s="45" t="s">
        <v>17</v>
      </c>
      <c r="D5" s="45" t="s">
        <v>18</v>
      </c>
      <c r="E5" s="45">
        <v>2</v>
      </c>
      <c r="F5" s="45" t="s">
        <v>19</v>
      </c>
      <c r="G5" s="45"/>
      <c r="H5" s="45" t="s">
        <v>20</v>
      </c>
      <c r="I5" s="45" t="s">
        <v>25</v>
      </c>
    </row>
    <row r="6" spans="1:9">
      <c r="A6" s="45" t="s">
        <v>15</v>
      </c>
      <c r="B6" s="45" t="s">
        <v>24</v>
      </c>
      <c r="C6" s="45" t="s">
        <v>17</v>
      </c>
      <c r="D6" s="45" t="s">
        <v>22</v>
      </c>
      <c r="E6" s="45">
        <v>6</v>
      </c>
      <c r="F6" s="45" t="s">
        <v>19</v>
      </c>
      <c r="G6" s="45"/>
      <c r="H6" s="45" t="s">
        <v>20</v>
      </c>
      <c r="I6" s="45" t="s">
        <v>25</v>
      </c>
    </row>
    <row r="7" spans="1:9">
      <c r="A7" s="45" t="s">
        <v>15</v>
      </c>
      <c r="B7" s="45" t="s">
        <v>24</v>
      </c>
      <c r="C7" s="45" t="s">
        <v>17</v>
      </c>
      <c r="D7" s="45" t="s">
        <v>23</v>
      </c>
      <c r="E7" s="45">
        <v>6</v>
      </c>
      <c r="F7" s="45" t="s">
        <v>19</v>
      </c>
      <c r="G7" s="45"/>
      <c r="H7" s="45" t="s">
        <v>20</v>
      </c>
      <c r="I7" s="45" t="s">
        <v>25</v>
      </c>
    </row>
    <row r="8" spans="1:9">
      <c r="A8" s="45" t="s">
        <v>15</v>
      </c>
      <c r="B8" s="45" t="s">
        <v>26</v>
      </c>
      <c r="C8" s="45" t="s">
        <v>17</v>
      </c>
      <c r="D8" s="45" t="s">
        <v>18</v>
      </c>
      <c r="E8" s="45">
        <v>4</v>
      </c>
      <c r="F8" s="45" t="s">
        <v>19</v>
      </c>
      <c r="G8" s="45"/>
      <c r="H8" s="45" t="s">
        <v>20</v>
      </c>
      <c r="I8" s="45" t="s">
        <v>25</v>
      </c>
    </row>
    <row r="9" spans="1:9">
      <c r="A9" s="45" t="s">
        <v>15</v>
      </c>
      <c r="B9" s="45" t="s">
        <v>26</v>
      </c>
      <c r="C9" s="45" t="s">
        <v>17</v>
      </c>
      <c r="D9" s="45" t="s">
        <v>22</v>
      </c>
      <c r="E9" s="45">
        <v>5</v>
      </c>
      <c r="F9" s="45" t="s">
        <v>19</v>
      </c>
      <c r="G9" s="45"/>
      <c r="H9" s="45" t="s">
        <v>20</v>
      </c>
      <c r="I9" s="45" t="s">
        <v>25</v>
      </c>
    </row>
    <row r="10" spans="1:9">
      <c r="A10" s="45" t="s">
        <v>15</v>
      </c>
      <c r="B10" s="45" t="s">
        <v>26</v>
      </c>
      <c r="C10" s="45" t="s">
        <v>17</v>
      </c>
      <c r="D10" s="45" t="s">
        <v>23</v>
      </c>
      <c r="E10" s="45">
        <v>1</v>
      </c>
      <c r="F10" s="45" t="s">
        <v>19</v>
      </c>
      <c r="G10" s="45"/>
      <c r="H10" s="45" t="s">
        <v>20</v>
      </c>
      <c r="I10" s="45" t="s">
        <v>25</v>
      </c>
    </row>
    <row r="11" spans="1:9">
      <c r="A11" s="45" t="s">
        <v>15</v>
      </c>
      <c r="B11" s="45" t="s">
        <v>27</v>
      </c>
      <c r="C11" s="45" t="s">
        <v>17</v>
      </c>
      <c r="D11" s="45" t="s">
        <v>23</v>
      </c>
      <c r="E11" s="45">
        <v>1</v>
      </c>
      <c r="F11" s="45" t="s">
        <v>19</v>
      </c>
      <c r="G11" s="45"/>
      <c r="H11" s="45" t="s">
        <v>20</v>
      </c>
      <c r="I11" s="45" t="s">
        <v>25</v>
      </c>
    </row>
    <row r="12" spans="1:9">
      <c r="A12" s="45"/>
      <c r="B12" s="45"/>
      <c r="C12" s="45"/>
      <c r="D12" s="45"/>
      <c r="E12" s="45"/>
      <c r="F12" s="45"/>
      <c r="G12" s="45"/>
      <c r="H12" s="45"/>
      <c r="I12" s="45"/>
    </row>
    <row r="13" spans="1:9">
      <c r="A13" s="45"/>
      <c r="B13" s="45"/>
      <c r="C13" s="45"/>
      <c r="D13" s="45"/>
      <c r="E13" s="45"/>
      <c r="F13" s="45"/>
      <c r="G13" s="45"/>
      <c r="H13" s="45"/>
      <c r="I13" s="45"/>
    </row>
    <row r="14" spans="1:9">
      <c r="A14" s="45"/>
      <c r="B14" s="45"/>
      <c r="C14" s="45"/>
      <c r="D14" s="45"/>
      <c r="E14" s="45"/>
      <c r="F14" s="45"/>
      <c r="G14" s="45"/>
      <c r="H14" s="45"/>
      <c r="I14" s="45"/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7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RY20240323001</v>
      </c>
      <c r="D4" t="s">
        <v>16</v>
      </c>
      <c r="E4" t="str">
        <f>_xlfn.XLOOKUP(F4,预约送货单!Z:Z,预约送货单!F:F)</f>
        <v>CW502KT0134</v>
      </c>
      <c r="F4" t="str">
        <f t="shared" si="0"/>
        <v>CW502KT0134B0L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2024-03-23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RY20240323001</v>
      </c>
      <c r="D5" t="s">
        <v>16</v>
      </c>
      <c r="E5" t="str">
        <f>_xlfn.XLOOKUP(F5,预约送货单!Z:Z,预约送货单!F:F)</f>
        <v>CW502KT0134</v>
      </c>
      <c r="F5" t="str">
        <f t="shared" si="0"/>
        <v>CW502KT0134B0M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2024-03-23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RY20240323001</v>
      </c>
      <c r="D6" t="s">
        <v>16</v>
      </c>
      <c r="E6" t="str">
        <f>_xlfn.XLOOKUP(F6,预约送货单!Z:Z,预约送货单!F:F)</f>
        <v>CW502KT0134</v>
      </c>
      <c r="F6" t="str">
        <f t="shared" si="0"/>
        <v>CW502KT0134B0S</v>
      </c>
      <c r="G6">
        <f>VLOOKUP(D6&amp;B6&amp;A6,分仓ST!A:E,5,0)</f>
        <v>33</v>
      </c>
      <c r="H6" t="str">
        <f>_xlfn.XLOOKUP(E6,预约送货单!F:F,预约送货单!E:E)</f>
        <v>正品</v>
      </c>
      <c r="J6" t="str">
        <f>VLOOKUP(E6,预约送货单!F:N,9,0)</f>
        <v>2024-03-23</v>
      </c>
      <c r="K6" t="str">
        <f t="shared" si="1"/>
        <v>香港</v>
      </c>
    </row>
    <row r="7" ht="19" customHeight="1" spans="1:11">
      <c r="A7" t="s">
        <v>34</v>
      </c>
      <c r="B7" s="4" t="s">
        <v>35</v>
      </c>
      <c r="C7" t="str">
        <f>_xlfn.XLOOKUP(E7,预约送货单!F:F,预约送货单!D:D)</f>
        <v>RY20240323001</v>
      </c>
      <c r="D7" t="s">
        <v>24</v>
      </c>
      <c r="E7" t="str">
        <f>_xlfn.XLOOKUP(F7,预约送货单!Z:Z,预约送货单!F:F)</f>
        <v>CW502KT0134</v>
      </c>
      <c r="F7" t="str">
        <f t="shared" si="0"/>
        <v>CW502KT0134B0L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2024-03-23</v>
      </c>
      <c r="K7" t="str">
        <f t="shared" si="1"/>
        <v>广州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RY20240323001</v>
      </c>
      <c r="D8" t="s">
        <v>24</v>
      </c>
      <c r="E8" t="str">
        <f>_xlfn.XLOOKUP(F8,预约送货单!Z:Z,预约送货单!F:F)</f>
        <v>CW502KT0134</v>
      </c>
      <c r="F8" t="str">
        <f t="shared" si="0"/>
        <v>CW502KT0134B0M</v>
      </c>
      <c r="G8">
        <f>VLOOKUP(D8&amp;B8&amp;A8,分仓ST!A:E,5,0)</f>
        <v>6</v>
      </c>
      <c r="H8" t="str">
        <f>_xlfn.XLOOKUP(E8,预约送货单!F:F,预约送货单!E:E)</f>
        <v>正品</v>
      </c>
      <c r="J8" t="str">
        <f>VLOOKUP(E8,预约送货单!F:N,9,0)</f>
        <v>2024-03-23</v>
      </c>
      <c r="K8" t="str">
        <f t="shared" si="1"/>
        <v>广州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RY20240323001</v>
      </c>
      <c r="D9" t="s">
        <v>24</v>
      </c>
      <c r="E9" t="str">
        <f>_xlfn.XLOOKUP(F9,预约送货单!Z:Z,预约送货单!F:F)</f>
        <v>CW502KT0134</v>
      </c>
      <c r="F9" t="str">
        <f t="shared" si="0"/>
        <v>CW502KT0134B0S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2024-03-23</v>
      </c>
      <c r="K9" t="str">
        <f t="shared" si="1"/>
        <v>广州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RY20240323001</v>
      </c>
      <c r="D10" t="s">
        <v>26</v>
      </c>
      <c r="E10" t="str">
        <f>_xlfn.XLOOKUP(F10,预约送货单!Z:Z,预约送货单!F:F)</f>
        <v>CW502KT0134</v>
      </c>
      <c r="F10" t="str">
        <f t="shared" si="0"/>
        <v>CW502KT0134B0L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2024-03-23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RY20240323001</v>
      </c>
      <c r="D11" t="s">
        <v>26</v>
      </c>
      <c r="E11" t="str">
        <f>_xlfn.XLOOKUP(F11,预约送货单!Z:Z,预约送货单!F:F)</f>
        <v>CW502KT0134</v>
      </c>
      <c r="F11" t="str">
        <f t="shared" si="0"/>
        <v>CW502KT0134B0M</v>
      </c>
      <c r="G11">
        <f>VLOOKUP(D11&amp;B11&amp;A11,分仓ST!A:E,5,0)</f>
        <v>5</v>
      </c>
      <c r="H11" t="str">
        <f>_xlfn.XLOOKUP(E11,预约送货单!F:F,预约送货单!E:E)</f>
        <v>正品</v>
      </c>
      <c r="J11" t="str">
        <f>VLOOKUP(E11,预约送货单!F:N,9,0)</f>
        <v>2024-03-23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RY20240323001</v>
      </c>
      <c r="D12" t="s">
        <v>26</v>
      </c>
      <c r="E12" t="str">
        <f>_xlfn.XLOOKUP(F12,预约送货单!Z:Z,预约送货单!F:F)</f>
        <v>CW502KT0134</v>
      </c>
      <c r="F12" t="str">
        <f t="shared" si="0"/>
        <v>CW502KT0134B0S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2024-03-23</v>
      </c>
      <c r="K12" t="str">
        <f t="shared" si="1"/>
        <v>广州</v>
      </c>
    </row>
    <row r="13" hidden="1" spans="1:11">
      <c r="A13" t="s">
        <v>34</v>
      </c>
      <c r="B13" s="4" t="s">
        <v>35</v>
      </c>
      <c r="C13" t="str">
        <f>_xlfn.XLOOKUP(E13,预约送货单!F:F,预约送货单!D:D)</f>
        <v>RY20240323001</v>
      </c>
      <c r="D13" t="s">
        <v>27</v>
      </c>
      <c r="E13" t="str">
        <f>_xlfn.XLOOKUP(F13,预约送货单!Z:Z,预约送货单!F:F)</f>
        <v>CW502KT0134</v>
      </c>
      <c r="F13" t="str">
        <f t="shared" si="0"/>
        <v>CW502KT0134B0L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2024-03-23</v>
      </c>
      <c r="K13" t="str">
        <f t="shared" si="1"/>
        <v>广州</v>
      </c>
    </row>
    <row r="14" hidden="1" spans="1:11">
      <c r="A14" t="s">
        <v>34</v>
      </c>
      <c r="B14" s="4" t="s">
        <v>36</v>
      </c>
      <c r="C14" t="str">
        <f>_xlfn.XLOOKUP(E14,预约送货单!F:F,预约送货单!D:D)</f>
        <v>RY20240323001</v>
      </c>
      <c r="D14" t="s">
        <v>27</v>
      </c>
      <c r="E14" t="str">
        <f>_xlfn.XLOOKUP(F14,预约送货单!Z:Z,预约送货单!F:F)</f>
        <v>CW502KT0134</v>
      </c>
      <c r="F14" t="str">
        <f t="shared" si="0"/>
        <v>CW502KT0134B0M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2024-03-23</v>
      </c>
      <c r="K14" t="str">
        <f t="shared" si="1"/>
        <v>广州</v>
      </c>
    </row>
    <row r="15" spans="1:11">
      <c r="A15" t="s">
        <v>34</v>
      </c>
      <c r="B15" s="4" t="s">
        <v>37</v>
      </c>
      <c r="C15" t="str">
        <f>_xlfn.XLOOKUP(E15,预约送货单!F:F,预约送货单!D:D)</f>
        <v>RY20240323001</v>
      </c>
      <c r="D15" t="s">
        <v>27</v>
      </c>
      <c r="E15" t="str">
        <f>_xlfn.XLOOKUP(F15,预约送货单!Z:Z,预约送货单!F:F)</f>
        <v>CW502KT0134</v>
      </c>
      <c r="F15" t="str">
        <f t="shared" si="0"/>
        <v>CW502KT0134B0S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2024-03-23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5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5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"/>
        <filter val="33"/>
        <filter val="4"/>
        <filter val="34"/>
        <filter val="5"/>
        <filter val="6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E15" sqref="E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38</v>
      </c>
      <c r="B1" s="37" t="s">
        <v>39</v>
      </c>
      <c r="C1" s="36" t="s">
        <v>40</v>
      </c>
      <c r="D1" s="36" t="s">
        <v>41</v>
      </c>
      <c r="E1" s="36" t="s">
        <v>5</v>
      </c>
      <c r="F1" s="36" t="s">
        <v>42</v>
      </c>
      <c r="G1" s="36" t="s">
        <v>43</v>
      </c>
      <c r="H1" s="36" t="s">
        <v>44</v>
      </c>
      <c r="I1" s="36" t="s">
        <v>45</v>
      </c>
      <c r="J1" s="36" t="s">
        <v>6</v>
      </c>
      <c r="K1" s="36" t="s">
        <v>4</v>
      </c>
      <c r="L1" s="36" t="s">
        <v>46</v>
      </c>
      <c r="M1" s="36" t="s">
        <v>47</v>
      </c>
      <c r="N1" s="36" t="s">
        <v>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36" t="s">
        <v>1</v>
      </c>
      <c r="V1" s="36" t="s">
        <v>54</v>
      </c>
      <c r="W1" s="36" t="s">
        <v>55</v>
      </c>
      <c r="X1" s="36" t="s">
        <v>56</v>
      </c>
      <c r="Y1" s="36" t="s">
        <v>57</v>
      </c>
      <c r="Z1" s="36" t="s">
        <v>3</v>
      </c>
      <c r="AA1" s="36" t="s">
        <v>58</v>
      </c>
      <c r="AB1" s="36" t="s">
        <v>33</v>
      </c>
      <c r="AC1" s="36" t="s">
        <v>59</v>
      </c>
      <c r="AD1" s="36" t="s">
        <v>60</v>
      </c>
      <c r="AE1" s="36" t="s">
        <v>61</v>
      </c>
      <c r="AF1" s="36" t="s">
        <v>62</v>
      </c>
      <c r="AG1" s="36" t="s">
        <v>63</v>
      </c>
      <c r="AH1" s="36" t="s">
        <v>64</v>
      </c>
      <c r="AI1" s="36" t="s">
        <v>65</v>
      </c>
    </row>
    <row r="2" s="36" customFormat="1" ht="13" spans="1:35">
      <c r="A2" s="38">
        <f>SUMIFS(装箱指令单批量导入!E:E,装箱指令单批量导入!D:D,Z2,装箱指令单批量导入!A:A,D2)</f>
        <v>14</v>
      </c>
      <c r="B2" s="38">
        <f t="shared" ref="B2:B51" si="0">A2-K2</f>
        <v>0</v>
      </c>
      <c r="C2" s="36" t="s">
        <v>66</v>
      </c>
      <c r="D2" s="36" t="s">
        <v>15</v>
      </c>
      <c r="E2" s="36" t="s">
        <v>19</v>
      </c>
      <c r="F2" s="36" t="s">
        <v>17</v>
      </c>
      <c r="G2" s="36" t="s">
        <v>67</v>
      </c>
      <c r="H2" s="36" t="s">
        <v>68</v>
      </c>
      <c r="I2" s="36" t="s">
        <v>69</v>
      </c>
      <c r="J2" s="36" t="s">
        <v>70</v>
      </c>
      <c r="K2" s="36">
        <v>14</v>
      </c>
      <c r="L2" s="36" t="s">
        <v>71</v>
      </c>
      <c r="M2" s="36">
        <v>0</v>
      </c>
      <c r="N2" s="36" t="s">
        <v>20</v>
      </c>
      <c r="O2" s="36" t="s">
        <v>72</v>
      </c>
      <c r="P2" s="36" t="s">
        <v>19</v>
      </c>
      <c r="Q2" s="36" t="s">
        <v>73</v>
      </c>
      <c r="R2" s="36" t="s">
        <v>73</v>
      </c>
      <c r="U2" s="36" t="s">
        <v>24</v>
      </c>
      <c r="V2" s="36" t="s">
        <v>74</v>
      </c>
      <c r="W2" s="36" t="s">
        <v>75</v>
      </c>
      <c r="Z2" s="36" t="s">
        <v>18</v>
      </c>
      <c r="AA2" s="36" t="s">
        <v>76</v>
      </c>
      <c r="AB2" s="36" t="s">
        <v>35</v>
      </c>
      <c r="AD2" s="36" t="s">
        <v>77</v>
      </c>
      <c r="AE2" s="36" t="s">
        <v>77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45</v>
      </c>
      <c r="B3" s="38">
        <f t="shared" si="0"/>
        <v>0</v>
      </c>
      <c r="C3" s="36" t="s">
        <v>66</v>
      </c>
      <c r="D3" s="36" t="s">
        <v>15</v>
      </c>
      <c r="E3" s="36" t="s">
        <v>19</v>
      </c>
      <c r="F3" s="36" t="s">
        <v>17</v>
      </c>
      <c r="G3" s="36" t="s">
        <v>67</v>
      </c>
      <c r="H3" s="36" t="s">
        <v>68</v>
      </c>
      <c r="I3" s="36" t="s">
        <v>69</v>
      </c>
      <c r="J3" s="36" t="s">
        <v>70</v>
      </c>
      <c r="K3" s="36">
        <v>45</v>
      </c>
      <c r="L3" s="36" t="s">
        <v>78</v>
      </c>
      <c r="M3" s="36">
        <v>0</v>
      </c>
      <c r="N3" s="36" t="s">
        <v>20</v>
      </c>
      <c r="O3" s="36" t="s">
        <v>72</v>
      </c>
      <c r="P3" s="36" t="s">
        <v>19</v>
      </c>
      <c r="Q3" s="36" t="s">
        <v>73</v>
      </c>
      <c r="R3" s="36" t="s">
        <v>73</v>
      </c>
      <c r="U3" s="36" t="s">
        <v>24</v>
      </c>
      <c r="V3" s="36" t="s">
        <v>74</v>
      </c>
      <c r="W3" s="36" t="s">
        <v>75</v>
      </c>
      <c r="Z3" s="36" t="s">
        <v>22</v>
      </c>
      <c r="AA3" s="36" t="s">
        <v>76</v>
      </c>
      <c r="AB3" s="36" t="s">
        <v>36</v>
      </c>
      <c r="AD3" s="36" t="s">
        <v>77</v>
      </c>
      <c r="AE3" s="36" t="s">
        <v>77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41</v>
      </c>
      <c r="B4" s="38">
        <f t="shared" si="0"/>
        <v>0</v>
      </c>
      <c r="C4" s="36" t="s">
        <v>66</v>
      </c>
      <c r="D4" s="36" t="s">
        <v>15</v>
      </c>
      <c r="E4" s="36" t="s">
        <v>19</v>
      </c>
      <c r="F4" s="36" t="s">
        <v>17</v>
      </c>
      <c r="G4" s="36" t="s">
        <v>67</v>
      </c>
      <c r="H4" s="36" t="s">
        <v>68</v>
      </c>
      <c r="I4" s="36" t="s">
        <v>69</v>
      </c>
      <c r="J4" s="36" t="s">
        <v>70</v>
      </c>
      <c r="K4" s="36">
        <v>41</v>
      </c>
      <c r="L4" s="36" t="s">
        <v>79</v>
      </c>
      <c r="M4" s="36">
        <v>0</v>
      </c>
      <c r="N4" s="36" t="s">
        <v>20</v>
      </c>
      <c r="O4" s="36" t="s">
        <v>72</v>
      </c>
      <c r="P4" s="36" t="s">
        <v>19</v>
      </c>
      <c r="Q4" s="36" t="s">
        <v>73</v>
      </c>
      <c r="R4" s="36" t="s">
        <v>73</v>
      </c>
      <c r="U4" s="36" t="s">
        <v>24</v>
      </c>
      <c r="V4" s="36" t="s">
        <v>74</v>
      </c>
      <c r="W4" s="36" t="s">
        <v>75</v>
      </c>
      <c r="Z4" s="36" t="s">
        <v>23</v>
      </c>
      <c r="AA4" s="36" t="s">
        <v>76</v>
      </c>
      <c r="AB4" s="36" t="s">
        <v>37</v>
      </c>
      <c r="AD4" s="36" t="s">
        <v>77</v>
      </c>
      <c r="AE4" s="36" t="s">
        <v>77</v>
      </c>
      <c r="AF4" s="36" t="s">
        <v>20</v>
      </c>
      <c r="AI4" s="36" t="s">
        <v>20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80</v>
      </c>
      <c r="B3" t="s">
        <v>81</v>
      </c>
      <c r="C3" t="s">
        <v>32</v>
      </c>
      <c r="D3" t="s">
        <v>82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83</v>
      </c>
      <c r="D4" t="s">
        <v>84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83</v>
      </c>
      <c r="D5" t="s">
        <v>85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83</v>
      </c>
      <c r="D6" t="s">
        <v>86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83</v>
      </c>
      <c r="D7" t="s">
        <v>87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83</v>
      </c>
      <c r="D8" t="s">
        <v>88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83</v>
      </c>
      <c r="D9" t="s">
        <v>89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83</v>
      </c>
      <c r="D10" t="s">
        <v>90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83</v>
      </c>
      <c r="D11" t="s">
        <v>91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83</v>
      </c>
      <c r="D12" t="s">
        <v>92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83</v>
      </c>
      <c r="D13" t="s">
        <v>93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83</v>
      </c>
      <c r="D14" t="s">
        <v>94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83</v>
      </c>
      <c r="D15" t="s">
        <v>95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83</v>
      </c>
      <c r="D16" t="s">
        <v>96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83</v>
      </c>
      <c r="D17" t="s">
        <v>97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83</v>
      </c>
      <c r="D18" t="s">
        <v>98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83</v>
      </c>
      <c r="D19" t="s">
        <v>99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83</v>
      </c>
      <c r="D20" t="s">
        <v>100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83</v>
      </c>
      <c r="D21" t="s">
        <v>101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83</v>
      </c>
      <c r="D22" t="s">
        <v>102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83</v>
      </c>
      <c r="D23" t="s">
        <v>103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83</v>
      </c>
      <c r="D24" t="s">
        <v>104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83</v>
      </c>
      <c r="D25" t="s">
        <v>105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83</v>
      </c>
      <c r="D26" t="s">
        <v>106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83</v>
      </c>
      <c r="D27" t="s">
        <v>107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83</v>
      </c>
      <c r="D28" t="s">
        <v>108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83</v>
      </c>
      <c r="D29" t="s">
        <v>109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83</v>
      </c>
      <c r="D30" t="s">
        <v>110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83</v>
      </c>
      <c r="D31" t="s">
        <v>111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83</v>
      </c>
      <c r="D32" t="s">
        <v>112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83</v>
      </c>
      <c r="D33" t="s">
        <v>113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83</v>
      </c>
      <c r="D34" t="s">
        <v>114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83</v>
      </c>
      <c r="D35" t="s">
        <v>115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83</v>
      </c>
      <c r="D36" t="s">
        <v>116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83</v>
      </c>
      <c r="D37" t="s">
        <v>117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83</v>
      </c>
      <c r="D38" t="s">
        <v>118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83</v>
      </c>
      <c r="D39" t="s">
        <v>119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83</v>
      </c>
      <c r="D40" t="s">
        <v>120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83</v>
      </c>
      <c r="D41" t="s">
        <v>121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83</v>
      </c>
      <c r="D42" t="s">
        <v>122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83</v>
      </c>
      <c r="D43" t="s">
        <v>123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83</v>
      </c>
      <c r="D44" t="s">
        <v>124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83</v>
      </c>
      <c r="D45" t="s">
        <v>125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88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89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98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99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108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109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118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119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125</v>
      </c>
      <c r="E87">
        <v>0</v>
      </c>
      <c r="F87">
        <f t="shared" si="8"/>
        <v>0</v>
      </c>
    </row>
    <row r="88" spans="1:6">
      <c r="A88" t="str">
        <f t="shared" si="6"/>
        <v>广州期货仓MC204S-0160-A1WH</v>
      </c>
      <c r="B88" t="str">
        <f t="shared" si="7"/>
        <v>广州期货仓M</v>
      </c>
      <c r="C88" t="s">
        <v>126</v>
      </c>
      <c r="D88" t="s">
        <v>84</v>
      </c>
      <c r="E88">
        <v>2</v>
      </c>
      <c r="F88">
        <f t="shared" si="8"/>
        <v>2</v>
      </c>
    </row>
    <row r="89" spans="1:6">
      <c r="A89" t="str">
        <f t="shared" si="6"/>
        <v>广州期货仓XSC204S-0160-A1WH</v>
      </c>
      <c r="B89" t="str">
        <f t="shared" si="7"/>
        <v>广州期货仓XS</v>
      </c>
      <c r="C89" t="s">
        <v>126</v>
      </c>
      <c r="D89" t="s">
        <v>85</v>
      </c>
      <c r="E89">
        <v>0</v>
      </c>
      <c r="F89">
        <f t="shared" si="8"/>
        <v>0</v>
      </c>
    </row>
    <row r="90" spans="1:6">
      <c r="A90" t="str">
        <f t="shared" si="6"/>
        <v>广州期货仓SC204S-0160-A1WH</v>
      </c>
      <c r="B90" t="str">
        <f t="shared" si="7"/>
        <v>广州期货仓S</v>
      </c>
      <c r="C90" t="s">
        <v>126</v>
      </c>
      <c r="D90" t="s">
        <v>86</v>
      </c>
      <c r="E90">
        <v>1</v>
      </c>
      <c r="F90">
        <f t="shared" si="8"/>
        <v>1</v>
      </c>
    </row>
    <row r="91" spans="1:6">
      <c r="A91" t="str">
        <f t="shared" si="6"/>
        <v>武汉XLC204S-0160-A1WH</v>
      </c>
      <c r="B91" t="str">
        <f t="shared" si="7"/>
        <v>武汉XL</v>
      </c>
      <c r="C91" t="s">
        <v>126</v>
      </c>
      <c r="D91" t="s">
        <v>87</v>
      </c>
      <c r="F91">
        <f t="shared" si="8"/>
        <v>0</v>
      </c>
    </row>
    <row r="92" spans="1:6">
      <c r="A92" t="str">
        <f t="shared" si="6"/>
        <v>武汉FC204S-0160-A1WH</v>
      </c>
      <c r="B92" t="str">
        <f t="shared" si="7"/>
        <v>武汉F</v>
      </c>
      <c r="C92" t="s">
        <v>126</v>
      </c>
      <c r="D92" t="s">
        <v>88</v>
      </c>
      <c r="F92">
        <f t="shared" si="8"/>
        <v>0</v>
      </c>
    </row>
    <row r="93" spans="1:6">
      <c r="A93" t="str">
        <f t="shared" si="6"/>
        <v>武汉XXLC204S-0160-A1WH</v>
      </c>
      <c r="B93" t="str">
        <f t="shared" si="7"/>
        <v>武汉XXL</v>
      </c>
      <c r="C93" t="s">
        <v>126</v>
      </c>
      <c r="D93" t="s">
        <v>89</v>
      </c>
      <c r="F93">
        <f t="shared" si="8"/>
        <v>0</v>
      </c>
    </row>
    <row r="94" spans="1:6">
      <c r="A94" t="str">
        <f t="shared" si="6"/>
        <v>武汉XSC204S-0160-A1WH</v>
      </c>
      <c r="B94" t="str">
        <f t="shared" si="7"/>
        <v>武汉XS</v>
      </c>
      <c r="C94" t="s">
        <v>126</v>
      </c>
      <c r="D94" t="s">
        <v>90</v>
      </c>
      <c r="F94">
        <f t="shared" ref="F94:F123" si="9">E94</f>
        <v>0</v>
      </c>
    </row>
    <row r="95" spans="1:6">
      <c r="A95" t="str">
        <f t="shared" si="6"/>
        <v>武汉LC204S-0160-A1WH</v>
      </c>
      <c r="B95" t="str">
        <f t="shared" si="7"/>
        <v>武汉L</v>
      </c>
      <c r="C95" t="s">
        <v>126</v>
      </c>
      <c r="D95" t="s">
        <v>91</v>
      </c>
      <c r="F95">
        <f t="shared" si="9"/>
        <v>0</v>
      </c>
    </row>
    <row r="96" spans="1:6">
      <c r="A96" t="str">
        <f t="shared" si="6"/>
        <v>武汉MC204S-0160-A1WH</v>
      </c>
      <c r="B96" t="str">
        <f t="shared" si="7"/>
        <v>武汉M</v>
      </c>
      <c r="C96" t="s">
        <v>126</v>
      </c>
      <c r="D96" t="s">
        <v>92</v>
      </c>
      <c r="F96">
        <f t="shared" si="9"/>
        <v>0</v>
      </c>
    </row>
    <row r="97" spans="1:6">
      <c r="A97" t="str">
        <f t="shared" si="6"/>
        <v>武汉SC204S-0160-A1WH</v>
      </c>
      <c r="B97" t="str">
        <f t="shared" si="7"/>
        <v>武汉S</v>
      </c>
      <c r="C97" t="s">
        <v>126</v>
      </c>
      <c r="D97" t="s">
        <v>93</v>
      </c>
      <c r="F97">
        <f t="shared" si="9"/>
        <v>0</v>
      </c>
    </row>
    <row r="98" spans="1:6">
      <c r="A98" t="str">
        <f t="shared" si="6"/>
        <v>广州期货仓FC204S-0160-A1WH</v>
      </c>
      <c r="B98" t="str">
        <f t="shared" si="7"/>
        <v>广州期货仓F</v>
      </c>
      <c r="C98" t="s">
        <v>126</v>
      </c>
      <c r="D98" t="s">
        <v>94</v>
      </c>
      <c r="F98">
        <f t="shared" si="9"/>
        <v>0</v>
      </c>
    </row>
    <row r="99" spans="1:6">
      <c r="A99" t="str">
        <f t="shared" si="6"/>
        <v>南浦拍照样衣仓XSC204S-0160-A1WH</v>
      </c>
      <c r="B99" t="str">
        <f t="shared" si="7"/>
        <v>南浦拍照样衣仓XS</v>
      </c>
      <c r="C99" t="s">
        <v>126</v>
      </c>
      <c r="D99" t="s">
        <v>95</v>
      </c>
      <c r="F99">
        <f t="shared" si="9"/>
        <v>0</v>
      </c>
    </row>
    <row r="100" spans="1:6">
      <c r="A100" t="str">
        <f t="shared" si="6"/>
        <v>南浦拍照样衣仓MC204S-0160-A1WH</v>
      </c>
      <c r="B100" t="str">
        <f t="shared" si="7"/>
        <v>南浦拍照样衣仓M</v>
      </c>
      <c r="C100" t="s">
        <v>126</v>
      </c>
      <c r="D100" t="s">
        <v>96</v>
      </c>
      <c r="F100">
        <f t="shared" si="9"/>
        <v>0</v>
      </c>
    </row>
    <row r="101" spans="1:6">
      <c r="A101" t="str">
        <f t="shared" ref="A101:A123" si="10">B101&amp;C101</f>
        <v>南浦拍照样衣仓SC204S-0160-A1WH</v>
      </c>
      <c r="B101" t="str">
        <f t="shared" ref="B101:B123" si="11">RIGHT(D101,LEN(D101)-FIND(":",D101,1))</f>
        <v>南浦拍照样衣仓S</v>
      </c>
      <c r="C101" t="s">
        <v>126</v>
      </c>
      <c r="D101" t="s">
        <v>97</v>
      </c>
      <c r="F101">
        <f t="shared" si="9"/>
        <v>0</v>
      </c>
    </row>
    <row r="102" spans="1:6">
      <c r="A102" t="str">
        <f t="shared" si="10"/>
        <v>南浦正品仓FC204S-0160-A1WH</v>
      </c>
      <c r="B102" t="str">
        <f t="shared" si="11"/>
        <v>南浦正品仓F</v>
      </c>
      <c r="C102" t="s">
        <v>126</v>
      </c>
      <c r="D102" t="s">
        <v>98</v>
      </c>
      <c r="E102">
        <v>0</v>
      </c>
      <c r="F102">
        <f t="shared" si="9"/>
        <v>0</v>
      </c>
    </row>
    <row r="103" spans="1:6">
      <c r="A103" t="str">
        <f t="shared" si="10"/>
        <v>广州期货仓XXLC204S-0160-A1WH</v>
      </c>
      <c r="B103" t="str">
        <f t="shared" si="11"/>
        <v>广州期货仓XXL</v>
      </c>
      <c r="C103" t="s">
        <v>126</v>
      </c>
      <c r="D103" t="s">
        <v>99</v>
      </c>
      <c r="F103">
        <f t="shared" si="9"/>
        <v>0</v>
      </c>
    </row>
    <row r="104" spans="1:6">
      <c r="A104" t="str">
        <f t="shared" si="10"/>
        <v>广州期货仓XLC204S-0160-A1WH</v>
      </c>
      <c r="B104" t="str">
        <f t="shared" si="11"/>
        <v>广州期货仓XL</v>
      </c>
      <c r="C104" t="s">
        <v>126</v>
      </c>
      <c r="D104" t="s">
        <v>100</v>
      </c>
      <c r="E104">
        <v>1</v>
      </c>
      <c r="F104">
        <f t="shared" si="9"/>
        <v>1</v>
      </c>
    </row>
    <row r="105" spans="1:6">
      <c r="A105" t="str">
        <f t="shared" si="10"/>
        <v>广州期货仓LC204S-0160-A1WH</v>
      </c>
      <c r="B105" t="str">
        <f t="shared" si="11"/>
        <v>广州期货仓L</v>
      </c>
      <c r="C105" t="s">
        <v>126</v>
      </c>
      <c r="D105" t="s">
        <v>101</v>
      </c>
      <c r="E105">
        <v>1</v>
      </c>
      <c r="F105">
        <f t="shared" si="9"/>
        <v>1</v>
      </c>
    </row>
    <row r="106" spans="1:6">
      <c r="A106" t="str">
        <f t="shared" si="10"/>
        <v>南浦正品仓XXLC204S-0160-A1WH</v>
      </c>
      <c r="B106" t="str">
        <f t="shared" si="11"/>
        <v>南浦正品仓XXL</v>
      </c>
      <c r="C106" t="s">
        <v>126</v>
      </c>
      <c r="D106" t="s">
        <v>102</v>
      </c>
      <c r="E106">
        <v>2</v>
      </c>
      <c r="F106">
        <f t="shared" si="9"/>
        <v>2</v>
      </c>
    </row>
    <row r="107" spans="1:6">
      <c r="A107" t="str">
        <f t="shared" si="10"/>
        <v>南浦正品仓XLC204S-0160-A1WH</v>
      </c>
      <c r="B107" t="str">
        <f t="shared" si="11"/>
        <v>南浦正品仓XL</v>
      </c>
      <c r="C107" t="s">
        <v>126</v>
      </c>
      <c r="D107" t="s">
        <v>103</v>
      </c>
      <c r="E107">
        <v>8</v>
      </c>
      <c r="F107">
        <f t="shared" si="9"/>
        <v>8</v>
      </c>
    </row>
    <row r="108" spans="1:6">
      <c r="A108" t="str">
        <f t="shared" si="10"/>
        <v>南浦正品仓LC204S-0160-A1WH</v>
      </c>
      <c r="B108" t="str">
        <f t="shared" si="11"/>
        <v>南浦正品仓L</v>
      </c>
      <c r="C108" t="s">
        <v>126</v>
      </c>
      <c r="D108" t="s">
        <v>104</v>
      </c>
      <c r="E108">
        <v>15</v>
      </c>
      <c r="F108">
        <f t="shared" si="9"/>
        <v>15</v>
      </c>
    </row>
    <row r="109" spans="1:6">
      <c r="A109" t="str">
        <f t="shared" si="10"/>
        <v>南浦正品仓MC204S-0160-A1WH</v>
      </c>
      <c r="B109" t="str">
        <f t="shared" si="11"/>
        <v>南浦正品仓M</v>
      </c>
      <c r="C109" t="s">
        <v>126</v>
      </c>
      <c r="D109" t="s">
        <v>105</v>
      </c>
      <c r="E109">
        <v>16</v>
      </c>
      <c r="F109">
        <f t="shared" si="9"/>
        <v>16</v>
      </c>
    </row>
    <row r="110" spans="1:6">
      <c r="A110" t="str">
        <f t="shared" si="10"/>
        <v>南浦正品仓SC204S-0160-A1WH</v>
      </c>
      <c r="B110" t="str">
        <f t="shared" si="11"/>
        <v>南浦正品仓S</v>
      </c>
      <c r="C110" t="s">
        <v>126</v>
      </c>
      <c r="D110" t="s">
        <v>106</v>
      </c>
      <c r="E110">
        <v>9</v>
      </c>
      <c r="F110">
        <f t="shared" si="9"/>
        <v>9</v>
      </c>
    </row>
    <row r="111" spans="1:6">
      <c r="A111" t="str">
        <f t="shared" si="10"/>
        <v>南浦正品仓XSC204S-0160-A1WH</v>
      </c>
      <c r="B111" t="str">
        <f t="shared" si="11"/>
        <v>南浦正品仓XS</v>
      </c>
      <c r="C111" t="s">
        <v>126</v>
      </c>
      <c r="D111" t="s">
        <v>107</v>
      </c>
      <c r="E111">
        <v>0</v>
      </c>
      <c r="F111">
        <f t="shared" si="9"/>
        <v>0</v>
      </c>
    </row>
    <row r="112" spans="1:6">
      <c r="A112" t="str">
        <f t="shared" si="10"/>
        <v>大货样衣仓XXLC204S-0160-A1WH</v>
      </c>
      <c r="B112" t="str">
        <f t="shared" si="11"/>
        <v>大货样衣仓XXL</v>
      </c>
      <c r="C112" t="s">
        <v>126</v>
      </c>
      <c r="D112" t="s">
        <v>108</v>
      </c>
      <c r="F112">
        <f t="shared" si="9"/>
        <v>0</v>
      </c>
    </row>
    <row r="113" spans="1:6">
      <c r="A113" t="str">
        <f t="shared" si="10"/>
        <v>大货样衣仓MC204S-0160-A1WH</v>
      </c>
      <c r="B113" t="str">
        <f t="shared" si="11"/>
        <v>大货样衣仓M</v>
      </c>
      <c r="C113" t="s">
        <v>126</v>
      </c>
      <c r="D113" t="s">
        <v>109</v>
      </c>
      <c r="F113">
        <f t="shared" si="9"/>
        <v>0</v>
      </c>
    </row>
    <row r="114" spans="1:6">
      <c r="A114" t="str">
        <f t="shared" si="10"/>
        <v>大货样衣仓XLC204S-0160-A1WH</v>
      </c>
      <c r="B114" t="str">
        <f t="shared" si="11"/>
        <v>大货样衣仓XL</v>
      </c>
      <c r="C114" t="s">
        <v>126</v>
      </c>
      <c r="D114" t="s">
        <v>110</v>
      </c>
      <c r="F114">
        <f t="shared" si="9"/>
        <v>0</v>
      </c>
    </row>
    <row r="115" spans="1:6">
      <c r="A115" t="str">
        <f t="shared" si="10"/>
        <v>大货样衣仓LC204S-0160-A1WH</v>
      </c>
      <c r="B115" t="str">
        <f t="shared" si="11"/>
        <v>大货样衣仓L</v>
      </c>
      <c r="C115" t="s">
        <v>126</v>
      </c>
      <c r="D115" t="s">
        <v>111</v>
      </c>
      <c r="F115">
        <f t="shared" si="9"/>
        <v>0</v>
      </c>
    </row>
    <row r="116" spans="1:6">
      <c r="A116" t="str">
        <f t="shared" si="10"/>
        <v>大货样衣仓SC204S-0160-A1WH</v>
      </c>
      <c r="B116" t="str">
        <f t="shared" si="11"/>
        <v>大货样衣仓S</v>
      </c>
      <c r="C116" t="s">
        <v>126</v>
      </c>
      <c r="D116" t="s">
        <v>112</v>
      </c>
      <c r="F116">
        <f t="shared" si="9"/>
        <v>0</v>
      </c>
    </row>
    <row r="117" spans="1:6">
      <c r="A117" t="str">
        <f t="shared" si="10"/>
        <v>大货样衣仓XSC204S-0160-A1WH</v>
      </c>
      <c r="B117" t="str">
        <f t="shared" si="11"/>
        <v>大货样衣仓XS</v>
      </c>
      <c r="C117" t="s">
        <v>126</v>
      </c>
      <c r="D117" t="s">
        <v>113</v>
      </c>
      <c r="F117">
        <f t="shared" si="9"/>
        <v>0</v>
      </c>
    </row>
    <row r="118" spans="1:6">
      <c r="A118" t="str">
        <f t="shared" si="10"/>
        <v>南浦拍照样衣仓FC204S-0160-A1WH</v>
      </c>
      <c r="B118" t="str">
        <f t="shared" si="11"/>
        <v>南浦拍照样衣仓F</v>
      </c>
      <c r="C118" t="s">
        <v>126</v>
      </c>
      <c r="D118" t="s">
        <v>114</v>
      </c>
      <c r="F118">
        <f t="shared" si="9"/>
        <v>0</v>
      </c>
    </row>
    <row r="119" spans="1:6">
      <c r="A119" t="str">
        <f t="shared" si="10"/>
        <v>南浦拍照样衣仓XXLC204S-0160-A1WH</v>
      </c>
      <c r="B119" t="str">
        <f t="shared" si="11"/>
        <v>南浦拍照样衣仓XXL</v>
      </c>
      <c r="C119" t="s">
        <v>126</v>
      </c>
      <c r="D119" t="s">
        <v>115</v>
      </c>
      <c r="F119">
        <f t="shared" si="9"/>
        <v>0</v>
      </c>
    </row>
    <row r="120" spans="1:6">
      <c r="A120" t="str">
        <f t="shared" si="10"/>
        <v>南浦拍照样衣仓XLC204S-0160-A1WH</v>
      </c>
      <c r="B120" t="str">
        <f t="shared" si="11"/>
        <v>南浦拍照样衣仓XL</v>
      </c>
      <c r="C120" t="s">
        <v>126</v>
      </c>
      <c r="D120" t="s">
        <v>116</v>
      </c>
      <c r="F120">
        <f t="shared" si="9"/>
        <v>0</v>
      </c>
    </row>
    <row r="121" spans="1:6">
      <c r="A121" t="str">
        <f t="shared" si="10"/>
        <v>香港仓XSC204S-0160-A1WH</v>
      </c>
      <c r="B121" t="str">
        <f t="shared" si="11"/>
        <v>香港仓XS</v>
      </c>
      <c r="C121" t="s">
        <v>126</v>
      </c>
      <c r="D121" t="s">
        <v>117</v>
      </c>
      <c r="E121">
        <v>0</v>
      </c>
      <c r="F121">
        <f t="shared" si="9"/>
        <v>0</v>
      </c>
    </row>
    <row r="122" spans="1:6">
      <c r="A122" t="str">
        <f t="shared" si="10"/>
        <v>南浦拍照样衣仓LC204S-0160-A1WH</v>
      </c>
      <c r="B122" t="str">
        <f t="shared" si="11"/>
        <v>南浦拍照样衣仓L</v>
      </c>
      <c r="C122" t="s">
        <v>126</v>
      </c>
      <c r="D122" t="s">
        <v>118</v>
      </c>
      <c r="F122">
        <f t="shared" si="9"/>
        <v>0</v>
      </c>
    </row>
    <row r="123" spans="1:6">
      <c r="A123" t="str">
        <f t="shared" si="10"/>
        <v>大货样衣仓FC204S-0160-A1WH</v>
      </c>
      <c r="B123" t="str">
        <f t="shared" si="11"/>
        <v>大货样衣仓F</v>
      </c>
      <c r="C123" t="s">
        <v>126</v>
      </c>
      <c r="D123" t="s">
        <v>119</v>
      </c>
      <c r="F123">
        <f t="shared" si="9"/>
        <v>0</v>
      </c>
    </row>
    <row r="124" spans="1:6">
      <c r="A124" t="str">
        <f t="shared" ref="A124:A155" si="12">B124&amp;C124</f>
        <v>香港仓LC204S-0160-A1WH</v>
      </c>
      <c r="B124" t="str">
        <f t="shared" ref="B124:B155" si="13">RIGHT(D124,LEN(D124)-FIND(":",D124,1))</f>
        <v>香港仓L</v>
      </c>
      <c r="C124" t="s">
        <v>126</v>
      </c>
      <c r="D124" t="s">
        <v>120</v>
      </c>
      <c r="E124">
        <v>23</v>
      </c>
      <c r="F124">
        <f t="shared" ref="F124:F155" si="14">E124</f>
        <v>23</v>
      </c>
    </row>
    <row r="125" spans="1:6">
      <c r="A125" t="str">
        <f t="shared" si="12"/>
        <v>香港仓MC204S-0160-A1WH</v>
      </c>
      <c r="B125" t="str">
        <f t="shared" si="13"/>
        <v>香港仓M</v>
      </c>
      <c r="C125" t="s">
        <v>126</v>
      </c>
      <c r="D125" t="s">
        <v>121</v>
      </c>
      <c r="E125">
        <v>24</v>
      </c>
      <c r="F125">
        <f t="shared" si="14"/>
        <v>24</v>
      </c>
    </row>
    <row r="126" spans="1:6">
      <c r="A126" t="str">
        <f t="shared" si="12"/>
        <v>香港仓FC204S-0160-A1WH</v>
      </c>
      <c r="B126" t="str">
        <f t="shared" si="13"/>
        <v>香港仓F</v>
      </c>
      <c r="C126" t="s">
        <v>126</v>
      </c>
      <c r="D126" t="s">
        <v>122</v>
      </c>
      <c r="F126">
        <f t="shared" si="14"/>
        <v>0</v>
      </c>
    </row>
    <row r="127" spans="1:6">
      <c r="A127" t="str">
        <f t="shared" si="12"/>
        <v>香港仓XXLC204S-0160-A1WH</v>
      </c>
      <c r="B127" t="str">
        <f t="shared" si="13"/>
        <v>香港仓XXL</v>
      </c>
      <c r="C127" t="s">
        <v>126</v>
      </c>
      <c r="D127" t="s">
        <v>123</v>
      </c>
      <c r="E127">
        <v>3</v>
      </c>
      <c r="F127">
        <f t="shared" si="14"/>
        <v>3</v>
      </c>
    </row>
    <row r="128" spans="1:6">
      <c r="A128" t="str">
        <f t="shared" si="12"/>
        <v>香港仓SC204S-0160-A1WH</v>
      </c>
      <c r="B128" t="str">
        <f t="shared" si="13"/>
        <v>香港仓S</v>
      </c>
      <c r="C128" t="s">
        <v>126</v>
      </c>
      <c r="D128" t="s">
        <v>124</v>
      </c>
      <c r="E128">
        <v>13</v>
      </c>
      <c r="F128">
        <f t="shared" si="14"/>
        <v>13</v>
      </c>
    </row>
    <row r="129" spans="1:6">
      <c r="A129" t="str">
        <f t="shared" si="12"/>
        <v>香港仓XLC204S-0160-A1WH</v>
      </c>
      <c r="B129" t="str">
        <f t="shared" si="13"/>
        <v>香港仓XL</v>
      </c>
      <c r="C129" t="s">
        <v>126</v>
      </c>
      <c r="D129" t="s">
        <v>125</v>
      </c>
      <c r="E129">
        <v>11</v>
      </c>
      <c r="F129">
        <f t="shared" si="14"/>
        <v>11</v>
      </c>
    </row>
    <row r="130" spans="1:6">
      <c r="A130" t="str">
        <f t="shared" si="12"/>
        <v>广州期货仓MCW502KT0134B0</v>
      </c>
      <c r="B130" t="str">
        <f t="shared" si="13"/>
        <v>广州期货仓M</v>
      </c>
      <c r="C130" t="s">
        <v>34</v>
      </c>
      <c r="D130" t="s">
        <v>84</v>
      </c>
      <c r="E130">
        <v>5</v>
      </c>
      <c r="F130">
        <f t="shared" si="14"/>
        <v>5</v>
      </c>
    </row>
    <row r="131" spans="1:6">
      <c r="A131" t="str">
        <f t="shared" si="12"/>
        <v>广州期货仓XSCW502KT0134B0</v>
      </c>
      <c r="B131" t="str">
        <f t="shared" si="13"/>
        <v>广州期货仓XS</v>
      </c>
      <c r="C131" t="s">
        <v>34</v>
      </c>
      <c r="D131" t="s">
        <v>85</v>
      </c>
      <c r="E131">
        <v>0</v>
      </c>
      <c r="F131">
        <f t="shared" si="14"/>
        <v>0</v>
      </c>
    </row>
    <row r="132" spans="1:6">
      <c r="A132" t="str">
        <f t="shared" si="12"/>
        <v>广州期货仓SCW502KT0134B0</v>
      </c>
      <c r="B132" t="str">
        <f t="shared" si="13"/>
        <v>广州期货仓S</v>
      </c>
      <c r="C132" t="s">
        <v>34</v>
      </c>
      <c r="D132" t="s">
        <v>86</v>
      </c>
      <c r="E132">
        <v>1</v>
      </c>
      <c r="F132">
        <f t="shared" si="14"/>
        <v>1</v>
      </c>
    </row>
    <row r="133" spans="1:6">
      <c r="A133" t="str">
        <f t="shared" si="12"/>
        <v>武汉XLCW502KT0134B0</v>
      </c>
      <c r="B133" t="str">
        <f t="shared" si="13"/>
        <v>武汉XL</v>
      </c>
      <c r="C133" t="s">
        <v>34</v>
      </c>
      <c r="D133" t="s">
        <v>87</v>
      </c>
      <c r="F133">
        <f t="shared" si="14"/>
        <v>0</v>
      </c>
    </row>
    <row r="134" spans="1:6">
      <c r="A134" t="str">
        <f t="shared" si="12"/>
        <v>武汉FCW502KT0134B0</v>
      </c>
      <c r="B134" t="str">
        <f t="shared" si="13"/>
        <v>武汉F</v>
      </c>
      <c r="C134" t="s">
        <v>34</v>
      </c>
      <c r="D134" t="s">
        <v>88</v>
      </c>
      <c r="F134">
        <f t="shared" si="14"/>
        <v>0</v>
      </c>
    </row>
    <row r="135" spans="1:6">
      <c r="A135" t="str">
        <f t="shared" si="12"/>
        <v>武汉XXLCW502KT0134B0</v>
      </c>
      <c r="B135" t="str">
        <f t="shared" si="13"/>
        <v>武汉XXL</v>
      </c>
      <c r="C135" t="s">
        <v>34</v>
      </c>
      <c r="D135" t="s">
        <v>89</v>
      </c>
      <c r="F135">
        <f t="shared" si="14"/>
        <v>0</v>
      </c>
    </row>
    <row r="136" spans="1:6">
      <c r="A136" t="str">
        <f t="shared" si="12"/>
        <v>武汉XSCW502KT0134B0</v>
      </c>
      <c r="B136" t="str">
        <f t="shared" si="13"/>
        <v>武汉XS</v>
      </c>
      <c r="C136" t="s">
        <v>34</v>
      </c>
      <c r="D136" t="s">
        <v>90</v>
      </c>
      <c r="F136">
        <f t="shared" si="14"/>
        <v>0</v>
      </c>
    </row>
    <row r="137" spans="1:6">
      <c r="A137" t="str">
        <f t="shared" si="12"/>
        <v>武汉LCW502KT0134B0</v>
      </c>
      <c r="B137" t="str">
        <f t="shared" si="13"/>
        <v>武汉L</v>
      </c>
      <c r="C137" t="s">
        <v>34</v>
      </c>
      <c r="D137" t="s">
        <v>91</v>
      </c>
      <c r="F137">
        <f t="shared" si="14"/>
        <v>0</v>
      </c>
    </row>
    <row r="138" spans="1:6">
      <c r="A138" t="str">
        <f t="shared" si="12"/>
        <v>武汉MCW502KT0134B0</v>
      </c>
      <c r="B138" t="str">
        <f t="shared" si="13"/>
        <v>武汉M</v>
      </c>
      <c r="C138" t="s">
        <v>34</v>
      </c>
      <c r="D138" t="s">
        <v>92</v>
      </c>
      <c r="F138">
        <f t="shared" si="14"/>
        <v>0</v>
      </c>
    </row>
    <row r="139" spans="1:6">
      <c r="A139" t="str">
        <f t="shared" si="12"/>
        <v>武汉SCW502KT0134B0</v>
      </c>
      <c r="B139" t="str">
        <f t="shared" si="13"/>
        <v>武汉S</v>
      </c>
      <c r="C139" t="s">
        <v>34</v>
      </c>
      <c r="D139" t="s">
        <v>93</v>
      </c>
      <c r="F139">
        <f t="shared" si="14"/>
        <v>0</v>
      </c>
    </row>
    <row r="140" spans="1:6">
      <c r="A140" t="str">
        <f t="shared" si="12"/>
        <v>广州期货仓FCW502KT0134B0</v>
      </c>
      <c r="B140" t="str">
        <f t="shared" si="13"/>
        <v>广州期货仓F</v>
      </c>
      <c r="C140" t="s">
        <v>34</v>
      </c>
      <c r="D140" t="s">
        <v>94</v>
      </c>
      <c r="F140">
        <f t="shared" si="14"/>
        <v>0</v>
      </c>
    </row>
    <row r="141" spans="1:6">
      <c r="A141" t="str">
        <f t="shared" si="12"/>
        <v>南浦拍照样衣仓XSCW502KT0134B0</v>
      </c>
      <c r="B141" t="str">
        <f t="shared" si="13"/>
        <v>南浦拍照样衣仓XS</v>
      </c>
      <c r="C141" t="s">
        <v>34</v>
      </c>
      <c r="D141" t="s">
        <v>95</v>
      </c>
      <c r="F141">
        <f t="shared" si="14"/>
        <v>0</v>
      </c>
    </row>
    <row r="142" spans="1:6">
      <c r="A142" t="str">
        <f t="shared" si="12"/>
        <v>南浦拍照样衣仓MCW502KT0134B0</v>
      </c>
      <c r="B142" t="str">
        <f t="shared" si="13"/>
        <v>南浦拍照样衣仓M</v>
      </c>
      <c r="C142" t="s">
        <v>34</v>
      </c>
      <c r="D142" t="s">
        <v>96</v>
      </c>
      <c r="F142">
        <f t="shared" si="14"/>
        <v>0</v>
      </c>
    </row>
    <row r="143" spans="1:6">
      <c r="A143" t="str">
        <f t="shared" si="12"/>
        <v>南浦拍照样衣仓SCW502KT0134B0</v>
      </c>
      <c r="B143" t="str">
        <f t="shared" si="13"/>
        <v>南浦拍照样衣仓S</v>
      </c>
      <c r="C143" t="s">
        <v>34</v>
      </c>
      <c r="D143" t="s">
        <v>97</v>
      </c>
      <c r="F143">
        <f t="shared" si="14"/>
        <v>0</v>
      </c>
    </row>
    <row r="144" spans="1:6">
      <c r="A144" t="str">
        <f t="shared" si="12"/>
        <v>南浦正品仓FCW502KT0134B0</v>
      </c>
      <c r="B144" t="str">
        <f t="shared" si="13"/>
        <v>南浦正品仓F</v>
      </c>
      <c r="C144" t="s">
        <v>34</v>
      </c>
      <c r="D144" t="s">
        <v>98</v>
      </c>
      <c r="E144">
        <v>0</v>
      </c>
      <c r="F144">
        <f t="shared" si="14"/>
        <v>0</v>
      </c>
    </row>
    <row r="145" spans="1:6">
      <c r="A145" t="str">
        <f t="shared" si="12"/>
        <v>广州期货仓XXLCW502KT0134B0</v>
      </c>
      <c r="B145" t="str">
        <f t="shared" si="13"/>
        <v>广州期货仓XXL</v>
      </c>
      <c r="C145" t="s">
        <v>34</v>
      </c>
      <c r="D145" t="s">
        <v>99</v>
      </c>
      <c r="F145">
        <f t="shared" si="14"/>
        <v>0</v>
      </c>
    </row>
    <row r="146" spans="1:6">
      <c r="A146" t="str">
        <f t="shared" si="12"/>
        <v>广州期货仓XLCW502KT0134B0</v>
      </c>
      <c r="B146" t="str">
        <f t="shared" si="13"/>
        <v>广州期货仓XL</v>
      </c>
      <c r="C146" t="s">
        <v>34</v>
      </c>
      <c r="D146" t="s">
        <v>100</v>
      </c>
      <c r="F146">
        <f t="shared" si="14"/>
        <v>0</v>
      </c>
    </row>
    <row r="147" spans="1:6">
      <c r="A147" t="str">
        <f t="shared" si="12"/>
        <v>广州期货仓LCW502KT0134B0</v>
      </c>
      <c r="B147" t="str">
        <f t="shared" si="13"/>
        <v>广州期货仓L</v>
      </c>
      <c r="C147" t="s">
        <v>34</v>
      </c>
      <c r="D147" t="s">
        <v>101</v>
      </c>
      <c r="E147">
        <v>4</v>
      </c>
      <c r="F147">
        <f t="shared" si="14"/>
        <v>4</v>
      </c>
    </row>
    <row r="148" spans="1:6">
      <c r="A148" t="str">
        <f t="shared" si="12"/>
        <v>南浦正品仓XXLCW502KT0134B0</v>
      </c>
      <c r="B148" t="str">
        <f t="shared" si="13"/>
        <v>南浦正品仓XXL</v>
      </c>
      <c r="C148" t="s">
        <v>34</v>
      </c>
      <c r="D148" t="s">
        <v>102</v>
      </c>
      <c r="F148">
        <f t="shared" si="14"/>
        <v>0</v>
      </c>
    </row>
    <row r="149" spans="1:6">
      <c r="A149" t="str">
        <f t="shared" si="12"/>
        <v>南浦正品仓XLCW502KT0134B0</v>
      </c>
      <c r="B149" t="str">
        <f t="shared" si="13"/>
        <v>南浦正品仓XL</v>
      </c>
      <c r="C149" t="s">
        <v>34</v>
      </c>
      <c r="D149" t="s">
        <v>103</v>
      </c>
      <c r="E149">
        <v>0</v>
      </c>
      <c r="F149">
        <f t="shared" si="14"/>
        <v>0</v>
      </c>
    </row>
    <row r="150" spans="1:6">
      <c r="A150" t="str">
        <f t="shared" si="12"/>
        <v>南浦正品仓LCW502KT0134B0</v>
      </c>
      <c r="B150" t="str">
        <f t="shared" si="13"/>
        <v>南浦正品仓L</v>
      </c>
      <c r="C150" t="s">
        <v>34</v>
      </c>
      <c r="D150" t="s">
        <v>104</v>
      </c>
      <c r="E150">
        <v>2</v>
      </c>
      <c r="F150">
        <f t="shared" si="14"/>
        <v>2</v>
      </c>
    </row>
    <row r="151" spans="1:6">
      <c r="A151" t="str">
        <f t="shared" si="12"/>
        <v>南浦正品仓MCW502KT0134B0</v>
      </c>
      <c r="B151" t="str">
        <f t="shared" si="13"/>
        <v>南浦正品仓M</v>
      </c>
      <c r="C151" t="s">
        <v>34</v>
      </c>
      <c r="D151" t="s">
        <v>105</v>
      </c>
      <c r="E151">
        <v>6</v>
      </c>
      <c r="F151">
        <f t="shared" si="14"/>
        <v>6</v>
      </c>
    </row>
    <row r="152" spans="1:6">
      <c r="A152" t="str">
        <f t="shared" si="12"/>
        <v>南浦正品仓SCW502KT0134B0</v>
      </c>
      <c r="B152" t="str">
        <f t="shared" si="13"/>
        <v>南浦正品仓S</v>
      </c>
      <c r="C152" t="s">
        <v>34</v>
      </c>
      <c r="D152" t="s">
        <v>106</v>
      </c>
      <c r="E152">
        <v>6</v>
      </c>
      <c r="F152">
        <f t="shared" si="14"/>
        <v>6</v>
      </c>
    </row>
    <row r="153" spans="1:6">
      <c r="A153" t="str">
        <f t="shared" si="12"/>
        <v>南浦正品仓XSCW502KT0134B0</v>
      </c>
      <c r="B153" t="str">
        <f t="shared" si="13"/>
        <v>南浦正品仓XS</v>
      </c>
      <c r="C153" t="s">
        <v>34</v>
      </c>
      <c r="D153" t="s">
        <v>107</v>
      </c>
      <c r="E153">
        <v>0</v>
      </c>
      <c r="F153">
        <f t="shared" si="14"/>
        <v>0</v>
      </c>
    </row>
    <row r="154" spans="1:6">
      <c r="A154" t="str">
        <f t="shared" si="12"/>
        <v>大货样衣仓XXLCW502KT0134B0</v>
      </c>
      <c r="B154" t="str">
        <f t="shared" si="13"/>
        <v>大货样衣仓XXL</v>
      </c>
      <c r="C154" t="s">
        <v>34</v>
      </c>
      <c r="D154" t="s">
        <v>108</v>
      </c>
      <c r="F154">
        <f t="shared" si="14"/>
        <v>0</v>
      </c>
    </row>
    <row r="155" spans="1:6">
      <c r="A155" t="str">
        <f t="shared" si="12"/>
        <v>大货样衣仓MCW502KT0134B0</v>
      </c>
      <c r="B155" t="str">
        <f t="shared" si="13"/>
        <v>大货样衣仓M</v>
      </c>
      <c r="C155" t="s">
        <v>34</v>
      </c>
      <c r="D155" t="s">
        <v>109</v>
      </c>
      <c r="F155">
        <f t="shared" si="14"/>
        <v>0</v>
      </c>
    </row>
    <row r="156" spans="1:6">
      <c r="A156" t="str">
        <f t="shared" ref="A156:A187" si="15">B156&amp;C156</f>
        <v>大货样衣仓XLCW502KT0134B0</v>
      </c>
      <c r="B156" t="str">
        <f t="shared" ref="B156:B187" si="16">RIGHT(D156,LEN(D156)-FIND(":",D156,1))</f>
        <v>大货样衣仓XL</v>
      </c>
      <c r="C156" t="s">
        <v>34</v>
      </c>
      <c r="D156" t="s">
        <v>110</v>
      </c>
      <c r="F156">
        <f t="shared" ref="F156:F187" si="17">E156</f>
        <v>0</v>
      </c>
    </row>
    <row r="157" spans="1:6">
      <c r="A157" t="str">
        <f t="shared" si="15"/>
        <v>大货样衣仓LCW502KT0134B0</v>
      </c>
      <c r="B157" t="str">
        <f t="shared" si="16"/>
        <v>大货样衣仓L</v>
      </c>
      <c r="C157" t="s">
        <v>34</v>
      </c>
      <c r="D157" t="s">
        <v>111</v>
      </c>
      <c r="F157">
        <f t="shared" si="17"/>
        <v>0</v>
      </c>
    </row>
    <row r="158" spans="1:6">
      <c r="A158" t="str">
        <f t="shared" si="15"/>
        <v>大货样衣仓SCW502KT0134B0</v>
      </c>
      <c r="B158" t="str">
        <f t="shared" si="16"/>
        <v>大货样衣仓S</v>
      </c>
      <c r="C158" t="s">
        <v>34</v>
      </c>
      <c r="D158" t="s">
        <v>112</v>
      </c>
      <c r="E158">
        <v>1</v>
      </c>
      <c r="F158">
        <f t="shared" si="17"/>
        <v>1</v>
      </c>
    </row>
    <row r="159" spans="1:6">
      <c r="A159" t="str">
        <f t="shared" si="15"/>
        <v>大货样衣仓XSCW502KT0134B0</v>
      </c>
      <c r="B159" t="str">
        <f t="shared" si="16"/>
        <v>大货样衣仓XS</v>
      </c>
      <c r="C159" t="s">
        <v>34</v>
      </c>
      <c r="D159" t="s">
        <v>113</v>
      </c>
      <c r="F159">
        <f t="shared" si="17"/>
        <v>0</v>
      </c>
    </row>
    <row r="160" spans="1:6">
      <c r="A160" t="str">
        <f t="shared" si="15"/>
        <v>南浦拍照样衣仓FCW502KT0134B0</v>
      </c>
      <c r="B160" t="str">
        <f t="shared" si="16"/>
        <v>南浦拍照样衣仓F</v>
      </c>
      <c r="C160" t="s">
        <v>34</v>
      </c>
      <c r="D160" t="s">
        <v>114</v>
      </c>
      <c r="F160">
        <f t="shared" si="17"/>
        <v>0</v>
      </c>
    </row>
    <row r="161" spans="1:6">
      <c r="A161" t="str">
        <f t="shared" si="15"/>
        <v>南浦拍照样衣仓XXLCW502KT0134B0</v>
      </c>
      <c r="B161" t="str">
        <f t="shared" si="16"/>
        <v>南浦拍照样衣仓XXL</v>
      </c>
      <c r="C161" t="s">
        <v>34</v>
      </c>
      <c r="D161" t="s">
        <v>115</v>
      </c>
      <c r="F161">
        <f t="shared" si="17"/>
        <v>0</v>
      </c>
    </row>
    <row r="162" spans="1:6">
      <c r="A162" t="str">
        <f t="shared" si="15"/>
        <v>南浦拍照样衣仓XLCW502KT0134B0</v>
      </c>
      <c r="B162" t="str">
        <f t="shared" si="16"/>
        <v>南浦拍照样衣仓XL</v>
      </c>
      <c r="C162" t="s">
        <v>34</v>
      </c>
      <c r="D162" t="s">
        <v>116</v>
      </c>
      <c r="F162">
        <f t="shared" si="17"/>
        <v>0</v>
      </c>
    </row>
    <row r="163" spans="1:6">
      <c r="A163" t="str">
        <f t="shared" si="15"/>
        <v>香港仓XSCW502KT0134B0</v>
      </c>
      <c r="B163" t="str">
        <f t="shared" si="16"/>
        <v>香港仓XS</v>
      </c>
      <c r="C163" t="s">
        <v>34</v>
      </c>
      <c r="D163" t="s">
        <v>117</v>
      </c>
      <c r="E163">
        <v>0</v>
      </c>
      <c r="F163">
        <f t="shared" si="17"/>
        <v>0</v>
      </c>
    </row>
    <row r="164" spans="1:6">
      <c r="A164" t="str">
        <f t="shared" si="15"/>
        <v>南浦拍照样衣仓LCW502KT0134B0</v>
      </c>
      <c r="B164" t="str">
        <f t="shared" si="16"/>
        <v>南浦拍照样衣仓L</v>
      </c>
      <c r="C164" t="s">
        <v>34</v>
      </c>
      <c r="D164" t="s">
        <v>118</v>
      </c>
      <c r="F164">
        <f t="shared" si="17"/>
        <v>0</v>
      </c>
    </row>
    <row r="165" spans="1:6">
      <c r="A165" t="str">
        <f t="shared" si="15"/>
        <v>大货样衣仓FCW502KT0134B0</v>
      </c>
      <c r="B165" t="str">
        <f t="shared" si="16"/>
        <v>大货样衣仓F</v>
      </c>
      <c r="C165" t="s">
        <v>34</v>
      </c>
      <c r="D165" t="s">
        <v>119</v>
      </c>
      <c r="F165">
        <f t="shared" si="17"/>
        <v>0</v>
      </c>
    </row>
    <row r="166" spans="1:6">
      <c r="A166" t="str">
        <f t="shared" si="15"/>
        <v>香港仓LCW502KT0134B0</v>
      </c>
      <c r="B166" t="str">
        <f t="shared" si="16"/>
        <v>香港仓L</v>
      </c>
      <c r="C166" t="s">
        <v>34</v>
      </c>
      <c r="D166" t="s">
        <v>120</v>
      </c>
      <c r="E166">
        <v>8</v>
      </c>
      <c r="F166">
        <f t="shared" si="17"/>
        <v>8</v>
      </c>
    </row>
    <row r="167" spans="1:6">
      <c r="A167" t="str">
        <f t="shared" si="15"/>
        <v>香港仓MCW502KT0134B0</v>
      </c>
      <c r="B167" t="str">
        <f t="shared" si="16"/>
        <v>香港仓M</v>
      </c>
      <c r="C167" t="s">
        <v>34</v>
      </c>
      <c r="D167" t="s">
        <v>121</v>
      </c>
      <c r="E167">
        <v>34</v>
      </c>
      <c r="F167">
        <f t="shared" si="17"/>
        <v>34</v>
      </c>
    </row>
    <row r="168" spans="1:6">
      <c r="A168" t="str">
        <f t="shared" si="15"/>
        <v>香港仓FCW502KT0134B0</v>
      </c>
      <c r="B168" t="str">
        <f t="shared" si="16"/>
        <v>香港仓F</v>
      </c>
      <c r="C168" t="s">
        <v>34</v>
      </c>
      <c r="D168" t="s">
        <v>122</v>
      </c>
      <c r="F168">
        <f t="shared" si="17"/>
        <v>0</v>
      </c>
    </row>
    <row r="169" spans="1:6">
      <c r="A169" t="str">
        <f t="shared" si="15"/>
        <v>香港仓XXLCW502KT0134B0</v>
      </c>
      <c r="B169" t="str">
        <f t="shared" si="16"/>
        <v>香港仓XXL</v>
      </c>
      <c r="C169" t="s">
        <v>34</v>
      </c>
      <c r="D169" t="s">
        <v>123</v>
      </c>
      <c r="F169">
        <f t="shared" si="17"/>
        <v>0</v>
      </c>
    </row>
    <row r="170" spans="1:6">
      <c r="A170" t="str">
        <f t="shared" si="15"/>
        <v>香港仓SCW502KT0134B0</v>
      </c>
      <c r="B170" t="str">
        <f t="shared" si="16"/>
        <v>香港仓S</v>
      </c>
      <c r="C170" t="s">
        <v>34</v>
      </c>
      <c r="D170" t="s">
        <v>124</v>
      </c>
      <c r="E170">
        <v>33</v>
      </c>
      <c r="F170">
        <f t="shared" si="17"/>
        <v>33</v>
      </c>
    </row>
    <row r="171" spans="1:6">
      <c r="A171" t="str">
        <f t="shared" si="15"/>
        <v>香港仓XLCW502KT0134B0</v>
      </c>
      <c r="B171" t="str">
        <f t="shared" si="16"/>
        <v>香港仓XL</v>
      </c>
      <c r="C171" t="s">
        <v>34</v>
      </c>
      <c r="D171" t="s">
        <v>125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127</v>
      </c>
      <c r="B1" s="4" t="s">
        <v>128</v>
      </c>
      <c r="C1" s="4" t="s">
        <v>129</v>
      </c>
      <c r="D1" s="4" t="s">
        <v>130</v>
      </c>
      <c r="E1" s="4" t="s">
        <v>131</v>
      </c>
      <c r="F1" s="4" t="s">
        <v>58</v>
      </c>
      <c r="G1" s="4" t="s">
        <v>32</v>
      </c>
      <c r="H1" s="4" t="s">
        <v>132</v>
      </c>
      <c r="I1" s="4" t="s">
        <v>133</v>
      </c>
      <c r="J1" s="4" t="s">
        <v>133</v>
      </c>
      <c r="K1" s="4" t="s">
        <v>134</v>
      </c>
      <c r="L1" s="4" t="s">
        <v>135</v>
      </c>
      <c r="M1" s="4" t="s">
        <v>136</v>
      </c>
      <c r="N1" s="4" t="s">
        <v>137</v>
      </c>
      <c r="O1" s="4" t="s">
        <v>138</v>
      </c>
      <c r="P1" s="5" t="s">
        <v>139</v>
      </c>
      <c r="Q1" s="4" t="s">
        <v>37</v>
      </c>
      <c r="R1" s="4" t="s">
        <v>36</v>
      </c>
      <c r="S1" s="4" t="s">
        <v>35</v>
      </c>
      <c r="T1" s="4" t="s">
        <v>140</v>
      </c>
      <c r="U1" s="4" t="s">
        <v>141</v>
      </c>
      <c r="V1" s="4" t="s">
        <v>142</v>
      </c>
      <c r="W1" s="9" t="s">
        <v>143</v>
      </c>
      <c r="X1" s="4" t="s">
        <v>59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144</v>
      </c>
      <c r="AG1" s="4" t="s">
        <v>59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59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59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145</v>
      </c>
      <c r="BQ1" s="4" t="s">
        <v>59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127</v>
      </c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58</v>
      </c>
      <c r="G2" s="11" t="s">
        <v>32</v>
      </c>
      <c r="H2" s="11" t="s">
        <v>132</v>
      </c>
      <c r="I2" s="11" t="s">
        <v>133</v>
      </c>
      <c r="J2" s="11" t="s">
        <v>133</v>
      </c>
      <c r="K2" s="11" t="s">
        <v>134</v>
      </c>
      <c r="L2" s="11" t="s">
        <v>135</v>
      </c>
      <c r="M2" s="11" t="s">
        <v>136</v>
      </c>
      <c r="N2" s="11" t="s">
        <v>137</v>
      </c>
      <c r="O2" s="11" t="s">
        <v>138</v>
      </c>
      <c r="P2" s="16" t="s">
        <v>139</v>
      </c>
      <c r="Q2" s="16" t="s">
        <v>37</v>
      </c>
      <c r="R2" s="16" t="s">
        <v>36</v>
      </c>
      <c r="S2" s="16" t="s">
        <v>35</v>
      </c>
      <c r="T2" s="16" t="s">
        <v>140</v>
      </c>
      <c r="U2" s="16" t="s">
        <v>141</v>
      </c>
      <c r="V2" s="16" t="s">
        <v>142</v>
      </c>
      <c r="W2" s="16" t="s">
        <v>143</v>
      </c>
      <c r="X2" s="16" t="s">
        <v>59</v>
      </c>
      <c r="Y2" s="25" t="s">
        <v>139</v>
      </c>
      <c r="Z2" s="25" t="s">
        <v>37</v>
      </c>
      <c r="AA2" s="25" t="s">
        <v>36</v>
      </c>
      <c r="AB2" s="25" t="s">
        <v>35</v>
      </c>
      <c r="AC2" s="25" t="s">
        <v>140</v>
      </c>
      <c r="AD2" s="25" t="s">
        <v>141</v>
      </c>
      <c r="AE2" s="25" t="s">
        <v>142</v>
      </c>
      <c r="AF2" s="25" t="s">
        <v>146</v>
      </c>
      <c r="AG2" s="25" t="s">
        <v>59</v>
      </c>
      <c r="AH2" s="25" t="s">
        <v>139</v>
      </c>
      <c r="AI2" s="25" t="s">
        <v>37</v>
      </c>
      <c r="AJ2" s="25" t="s">
        <v>36</v>
      </c>
      <c r="AK2" s="25" t="s">
        <v>35</v>
      </c>
      <c r="AL2" s="25" t="s">
        <v>140</v>
      </c>
      <c r="AM2" s="25" t="s">
        <v>141</v>
      </c>
      <c r="AN2" s="25" t="s">
        <v>142</v>
      </c>
      <c r="AO2" s="27" t="s">
        <v>26</v>
      </c>
      <c r="AP2" s="25" t="s">
        <v>59</v>
      </c>
      <c r="AQ2" s="28" t="s">
        <v>139</v>
      </c>
      <c r="AR2" s="28" t="s">
        <v>37</v>
      </c>
      <c r="AS2" s="28" t="s">
        <v>36</v>
      </c>
      <c r="AT2" s="28" t="s">
        <v>35</v>
      </c>
      <c r="AU2" s="28" t="s">
        <v>140</v>
      </c>
      <c r="AV2" s="28" t="s">
        <v>141</v>
      </c>
      <c r="AW2" s="28" t="s">
        <v>142</v>
      </c>
      <c r="AX2" s="28" t="s">
        <v>16</v>
      </c>
      <c r="AY2" s="28" t="s">
        <v>59</v>
      </c>
      <c r="AZ2" s="31" t="s">
        <v>139</v>
      </c>
      <c r="BA2" s="31" t="s">
        <v>37</v>
      </c>
      <c r="BB2" s="31" t="s">
        <v>36</v>
      </c>
      <c r="BC2" s="31" t="s">
        <v>35</v>
      </c>
      <c r="BD2" s="31" t="s">
        <v>140</v>
      </c>
      <c r="BE2" s="31" t="s">
        <v>141</v>
      </c>
      <c r="BF2" s="31" t="s">
        <v>142</v>
      </c>
      <c r="BG2" s="31" t="s">
        <v>24</v>
      </c>
      <c r="BH2" s="31" t="s">
        <v>59</v>
      </c>
      <c r="BI2" s="34" t="s">
        <v>139</v>
      </c>
      <c r="BJ2" s="34" t="s">
        <v>37</v>
      </c>
      <c r="BK2" s="34" t="s">
        <v>36</v>
      </c>
      <c r="BL2" s="34" t="s">
        <v>35</v>
      </c>
      <c r="BM2" s="34" t="s">
        <v>140</v>
      </c>
      <c r="BN2" s="34" t="s">
        <v>141</v>
      </c>
      <c r="BO2" s="34" t="s">
        <v>142</v>
      </c>
      <c r="BP2" s="34" t="s">
        <v>145</v>
      </c>
      <c r="BQ2" s="34" t="s">
        <v>59</v>
      </c>
      <c r="BR2" s="35" t="s">
        <v>139</v>
      </c>
      <c r="BS2" s="35" t="s">
        <v>37</v>
      </c>
      <c r="BT2" s="35" t="s">
        <v>36</v>
      </c>
      <c r="BU2" s="35" t="s">
        <v>35</v>
      </c>
      <c r="BV2" s="35" t="s">
        <v>140</v>
      </c>
      <c r="BW2" s="35" t="s">
        <v>141</v>
      </c>
      <c r="BX2" s="35" t="s">
        <v>142</v>
      </c>
      <c r="BY2" s="35" t="s">
        <v>27</v>
      </c>
      <c r="BZ2" s="35" t="s">
        <v>59</v>
      </c>
    </row>
    <row r="3" s="3" customFormat="1" ht="29" customHeight="1" spans="1:77">
      <c r="A3" s="12">
        <v>45373</v>
      </c>
      <c r="B3" s="13"/>
      <c r="C3" s="13"/>
      <c r="D3" s="13" t="str">
        <f>_xlfn.DISPIMG("ID_F33359F16DFF40C0A5D8EEC560381BE3",1)</f>
        <v>=DISPIMG("ID_F33359F16DFF40C0A5D8EEC560381BE3",1)</v>
      </c>
      <c r="E3" s="13"/>
      <c r="F3" s="13"/>
      <c r="G3" s="13" t="s">
        <v>126</v>
      </c>
      <c r="H3" s="13" t="s">
        <v>147</v>
      </c>
      <c r="I3" s="13" t="s">
        <v>148</v>
      </c>
      <c r="J3" s="13" t="s">
        <v>149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23</v>
      </c>
      <c r="R3" s="13">
        <v>42</v>
      </c>
      <c r="S3" s="13">
        <v>39</v>
      </c>
      <c r="T3" s="13">
        <v>20</v>
      </c>
      <c r="U3" s="13">
        <v>5</v>
      </c>
      <c r="V3" s="13"/>
      <c r="W3" s="23">
        <v>129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1</v>
      </c>
      <c r="AJ3" s="13">
        <v>2</v>
      </c>
      <c r="AK3" s="13">
        <v>1</v>
      </c>
      <c r="AL3" s="13">
        <v>1</v>
      </c>
      <c r="AM3" s="13"/>
      <c r="AN3" s="13"/>
      <c r="AO3" s="23">
        <v>5</v>
      </c>
      <c r="AP3" s="29"/>
      <c r="AQ3" s="19">
        <v>0</v>
      </c>
      <c r="AR3" s="13">
        <v>13</v>
      </c>
      <c r="AS3" s="13">
        <v>24</v>
      </c>
      <c r="AT3" s="13">
        <v>23</v>
      </c>
      <c r="AU3" s="13">
        <v>11</v>
      </c>
      <c r="AV3" s="13">
        <v>3</v>
      </c>
      <c r="AW3" s="13"/>
      <c r="AX3" s="23">
        <v>74</v>
      </c>
      <c r="AY3" s="32"/>
      <c r="AZ3" s="19">
        <v>0</v>
      </c>
      <c r="BA3" s="13">
        <v>9</v>
      </c>
      <c r="BB3" s="13">
        <v>16</v>
      </c>
      <c r="BC3" s="13">
        <v>15</v>
      </c>
      <c r="BD3" s="13">
        <v>8</v>
      </c>
      <c r="BE3" s="13">
        <v>2</v>
      </c>
      <c r="BF3" s="13">
        <v>0</v>
      </c>
      <c r="BG3" s="23">
        <v>50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77">
      <c r="A4" s="12">
        <v>45374</v>
      </c>
      <c r="B4" s="14"/>
      <c r="C4" s="14"/>
      <c r="D4" s="14" t="str">
        <f>_xlfn.DISPIMG("ID_1BE3D02F9C5240FBA5970BB7D13130F0",1)</f>
        <v>=DISPIMG("ID_1BE3D02F9C5240FBA5970BB7D13130F0",1)</v>
      </c>
      <c r="E4" s="14"/>
      <c r="F4" s="14"/>
      <c r="G4" s="14" t="s">
        <v>34</v>
      </c>
      <c r="H4" s="14" t="s">
        <v>150</v>
      </c>
      <c r="I4" s="14" t="s">
        <v>151</v>
      </c>
      <c r="J4" s="14" t="s">
        <v>152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41</v>
      </c>
      <c r="R4" s="14">
        <v>45</v>
      </c>
      <c r="S4" s="14">
        <v>14</v>
      </c>
      <c r="T4" s="14"/>
      <c r="U4" s="14"/>
      <c r="V4" s="14"/>
      <c r="W4" s="24">
        <v>100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1</v>
      </c>
      <c r="AJ4" s="14">
        <v>5</v>
      </c>
      <c r="AK4" s="14">
        <v>4</v>
      </c>
      <c r="AL4" s="14"/>
      <c r="AM4" s="14"/>
      <c r="AN4" s="14"/>
      <c r="AO4" s="24">
        <v>10</v>
      </c>
      <c r="AP4" s="30"/>
      <c r="AQ4" s="22">
        <v>0</v>
      </c>
      <c r="AR4" s="14">
        <v>33</v>
      </c>
      <c r="AS4" s="14">
        <v>34</v>
      </c>
      <c r="AT4" s="14">
        <v>8</v>
      </c>
      <c r="AU4" s="14"/>
      <c r="AV4" s="14"/>
      <c r="AW4" s="14"/>
      <c r="AX4" s="24">
        <v>75</v>
      </c>
      <c r="AY4" s="33"/>
      <c r="AZ4" s="19">
        <v>0</v>
      </c>
      <c r="BA4" s="13">
        <v>6</v>
      </c>
      <c r="BB4" s="13">
        <v>6</v>
      </c>
      <c r="BC4" s="13">
        <v>2</v>
      </c>
      <c r="BD4" s="13">
        <v>0</v>
      </c>
      <c r="BE4" s="13"/>
      <c r="BF4" s="13">
        <v>0</v>
      </c>
      <c r="BG4" s="23">
        <v>14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2024-03-23T09:50:48Z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