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<sst xmlns="http://schemas.openxmlformats.org/spreadsheetml/2006/main" count="532" uniqueCount="144">
  <si>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</si>
  <si>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</si>
  <si>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</si>
  <si>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</si>
  <si>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</si>
  <si>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</si>
  <si>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</si>
  <si>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</si>
  <si>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</si>
  <si>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</si>
  <si>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</si>
  <si>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</si>
  <si>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</si>
  <si>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</si>
  <si>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</si>
  <si>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RY20240313001</t>
  </si>
  <si>
    <t>香港仓</t>
  </si>
  <si>
    <t>CW501KW0112</t>
  </si>
  <si>
    <t>CW501KW0112R0L</t>
  </si>
  <si>
    <t>正品</t>
  </si>
  <si>
    <t>2024-03-13</t>
  </si>
  <si>
    <t>香港</t>
  </si>
  <si>
    <t>CW501KW0112R0M</t>
  </si>
  <si>
    <t>CW501KW0112R0S</t>
  </si>
  <si>
    <t>武汉仓</t>
  </si>
  <si>
    <t>武汉</t>
  </si>
  <si>
    <t>南浦正品仓</t>
  </si>
  <si>
    <t>广州</t>
  </si>
  <si>
    <t>大货样衣仓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</si>
  <si>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</si>
  <si>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</si>
  <si>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</si>
  <si>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</si>
  <si>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</si>
  <si>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</si>
  <si>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CW501KW0112R0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</si>
  <si>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</si>
  <si>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</si>
  <si>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</si>
  <si>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</si>
  <si>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</si>
  <si>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</si>
  <si>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</si>
  <si>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</si>
  <si>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</si>
  <si>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</si>
  <si>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</si>
  <si>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</si>
  <si>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</si>
  <si>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</si>
  <si>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</si>
  <si>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</si>
  <si>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</si>
  <si>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</si>
  <si>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</si>
  <si>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</si>
  <si>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</si>
  <si>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</si>
  <si>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</si>
  <si>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</si>
  <si>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</si>
  <si>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</si>
  <si>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</si>
  <si>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</si>
  <si>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</si>
  <si>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</si>
  <si>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</si>
  <si>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</si>
  <si>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</si>
  <si>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同发</t>
  </si>
  <si>
    <t>400087</t>
  </si>
  <si>
    <t>230</t>
  </si>
  <si>
    <t>7130</t>
  </si>
  <si>
    <t>全时段</t>
  </si>
  <si>
    <t>MO20231220007</t>
  </si>
  <si>
    <t>CHESTER CHARLES</t>
  </si>
  <si>
    <t>首单</t>
  </si>
  <si>
    <t>粉色</t>
  </si>
  <si>
    <t>张春菊</t>
  </si>
  <si>
    <t>9430</t>
  </si>
  <si>
    <t>6900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</si>
  <si>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</si>
  <si>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</si>
  <si>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</si>
  <si>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</si>
  <si>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</si>
  <si>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</si>
  <si>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</si>
  <si>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</si>
  <si>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</si>
  <si>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</si>
  <si>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</si>
  <si>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</si>
  <si>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</si>
  <si>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</si>
  <si>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</si>
  <si>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</si>
  <si>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</si>
  <si>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</si>
  <si>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</si>
  <si>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</si>
  <si>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</si>
  <si>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</si>
  <si>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</si>
  <si>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</si>
  <si>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</si>
  <si>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</si>
  <si>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</si>
  <si>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</si>
  <si>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</si>
  <si>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</si>
  <si>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</si>
  <si>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</si>
  <si>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</si>
  <si>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</si>
  <si>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</si>
  <si>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</si>
  <si>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</si>
  <si>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</si>
  <si>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</si>
  <si>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</si>
  <si>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</si>
  <si>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</si>
  <si>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</si>
  <si>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</si>
  <si>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</si>
  <si>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</si>
  <si>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</si>
  <si>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</si>
  <si>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</si>
  <si>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</si>
  <si>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</si>
  <si>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</si>
  <si>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/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</si>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</sst>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4.4878472222" refreshedBy="CC USER" recordCount="3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8">
        <s v="货号"/>
        <s v="CW501KW0112R0"/>
        <m/>
        <s v="CW501KV0147Q3" u="1"/>
        <s v="C104S-0112-B3BK" u="1"/>
        <s v="C104S-0298-A1WH" u="1"/>
        <s v="CW501TS0058H0" u="1"/>
        <s v="CW501KT0063H0" u="1"/>
        <s v="CW501KW0069H0" u="1"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0"/>
        <m/>
      </sharedItems>
    </cacheField>
    <cacheField name="M" numFmtId="0">
      <sharedItems containsBlank="1" containsNumber="1" containsInteger="1" containsMixedTypes="1" count="3">
        <s v="M"/>
        <n v="41"/>
        <m/>
      </sharedItems>
    </cacheField>
    <cacheField name="L" numFmtId="0">
      <sharedItems containsBlank="1" containsNumber="1" containsInteger="1" containsMixedTypes="1" count="3">
        <s v="L"/>
        <n v="3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3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17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53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2"/>
        <m/>
      </sharedItems>
    </cacheField>
    <cacheField name="南浦正品仓M" numFmtId="0">
      <sharedItems containsBlank="1" containsNumber="1" containsInteger="1" containsMixedTypes="1" count="3">
        <s v="M"/>
        <n v="16"/>
        <m/>
      </sharedItems>
    </cacheField>
    <cacheField name="南浦正品仓L" numFmtId="0">
      <sharedItems containsBlank="1" containsNumber="1" containsInteger="1" containsMixedTypes="1" count="3">
        <s v="L"/>
        <n v="1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n v="2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2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2"/>
    <x v="1"/>
    <x v="1"/>
    <x v="1"/>
    <x v="1"/>
    <x v="1"/>
    <x v="2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81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9">
        <item x="2"/>
        <item x="0"/>
        <item m="1" x="9"/>
        <item m="1" x="22"/>
        <item m="1" x="23"/>
        <item m="1" x="24"/>
        <item m="1" x="25"/>
        <item m="1" x="26"/>
        <item m="1" x="27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7"/>
        <item m="1" x="8"/>
        <item m="1" x="3"/>
        <item m="1" x="5"/>
        <item m="1" x="6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23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13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s="51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s="51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s="51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12</v>
      </c>
      <c r="F8" t="s">
        <v>19</v>
      </c>
      <c r="H8" s="51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16</v>
      </c>
      <c r="F9" t="s">
        <v>19</v>
      </c>
      <c r="H9" s="51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12</v>
      </c>
      <c r="F10" t="s">
        <v>19</v>
      </c>
      <c r="H10" s="51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1</v>
      </c>
      <c r="F11" t="s">
        <v>19</v>
      </c>
      <c r="H11" s="51" t="s">
        <v>20</v>
      </c>
      <c r="I11" t="s">
        <v>27</v>
      </c>
    </row>
    <row r="12" spans="8:8">
      <c r="H12" s="51"/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8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RY20240313001</v>
      </c>
      <c r="D4" t="s">
        <v>16</v>
      </c>
      <c r="E4" t="str">
        <f>_xlfn.XLOOKUP(F4,预约送货单!Z:Z,预约送货单!F:F)</f>
        <v>CW501KW0112</v>
      </c>
      <c r="F4" t="str">
        <f t="shared" si="0"/>
        <v>CW501KW0112R0L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2024-03-13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RY20240313001</v>
      </c>
      <c r="D5" t="s">
        <v>16</v>
      </c>
      <c r="E5" t="str">
        <f>_xlfn.XLOOKUP(F5,预约送货单!Z:Z,预约送货单!F:F)</f>
        <v>CW501KW0112</v>
      </c>
      <c r="F5" t="str">
        <f t="shared" si="0"/>
        <v>CW501KW0112R0M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2024-03-13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RY20240313001</v>
      </c>
      <c r="D6" t="s">
        <v>16</v>
      </c>
      <c r="E6" t="str">
        <f>_xlfn.XLOOKUP(F6,预约送货单!Z:Z,预约送货单!F:F)</f>
        <v>CW501KW0112</v>
      </c>
      <c r="F6" t="str">
        <f t="shared" si="0"/>
        <v>CW501KW0112R0S</v>
      </c>
      <c r="G6">
        <f>VLOOKUP(D6&amp;B6&amp;A6,分仓ST!A:E,5,0)</f>
        <v>13</v>
      </c>
      <c r="H6" t="str">
        <f>_xlfn.XLOOKUP(E6,预约送货单!F:F,预约送货单!E:E)</f>
        <v>正品</v>
      </c>
      <c r="J6" t="str">
        <f>VLOOKUP(E6,预约送货单!F:N,9,0)</f>
        <v>2024-03-13</v>
      </c>
      <c r="K6" t="str">
        <f t="shared" si="1"/>
        <v>香港</v>
      </c>
    </row>
    <row r="7" ht="19" customHeight="1" spans="1:11">
      <c r="A7" t="s">
        <v>35</v>
      </c>
      <c r="B7" s="4" t="s">
        <v>36</v>
      </c>
      <c r="C7" t="str">
        <f>_xlfn.XLOOKUP(E7,预约送货单!F:F,预约送货单!D:D)</f>
        <v>RY20240313001</v>
      </c>
      <c r="D7" t="s">
        <v>24</v>
      </c>
      <c r="E7" t="str">
        <f>_xlfn.XLOOKUP(F7,预约送货单!Z:Z,预约送货单!F:F)</f>
        <v>CW501KW0112</v>
      </c>
      <c r="F7" t="str">
        <f t="shared" si="0"/>
        <v>CW501KW0112R0L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2024-03-13</v>
      </c>
      <c r="K7" t="str">
        <f t="shared" si="1"/>
        <v>武汉</v>
      </c>
    </row>
    <row r="8" spans="1:11">
      <c r="A8" t="s">
        <v>35</v>
      </c>
      <c r="B8" s="4" t="s">
        <v>37</v>
      </c>
      <c r="C8" t="str">
        <f>_xlfn.XLOOKUP(E8,预约送货单!F:F,预约送货单!D:D)</f>
        <v>RY20240313001</v>
      </c>
      <c r="D8" t="s">
        <v>24</v>
      </c>
      <c r="E8" t="str">
        <f>_xlfn.XLOOKUP(F8,预约送货单!Z:Z,预约送货单!F:F)</f>
        <v>CW501KW0112</v>
      </c>
      <c r="F8" t="str">
        <f t="shared" si="0"/>
        <v>CW501KW0112R0M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2024-03-13</v>
      </c>
      <c r="K8" t="str">
        <f t="shared" si="1"/>
        <v>武汉</v>
      </c>
    </row>
    <row r="9" spans="1:11">
      <c r="A9" t="s">
        <v>35</v>
      </c>
      <c r="B9" s="4" t="s">
        <v>38</v>
      </c>
      <c r="C9" t="str">
        <f>_xlfn.XLOOKUP(E9,预约送货单!F:F,预约送货单!D:D)</f>
        <v>RY20240313001</v>
      </c>
      <c r="D9" t="s">
        <v>24</v>
      </c>
      <c r="E9" t="str">
        <f>_xlfn.XLOOKUP(F9,预约送货单!Z:Z,预约送货单!F:F)</f>
        <v>CW501KW0112</v>
      </c>
      <c r="F9" t="str">
        <f t="shared" si="0"/>
        <v>CW501KW0112R0S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2024-03-13</v>
      </c>
      <c r="K9" t="str">
        <f t="shared" si="1"/>
        <v>武汉</v>
      </c>
    </row>
    <row r="10" spans="1:11">
      <c r="A10" t="s">
        <v>35</v>
      </c>
      <c r="B10" s="4" t="s">
        <v>36</v>
      </c>
      <c r="C10" t="str">
        <f>_xlfn.XLOOKUP(E10,预约送货单!F:F,预约送货单!D:D)</f>
        <v>RY20240313001</v>
      </c>
      <c r="D10" t="s">
        <v>26</v>
      </c>
      <c r="E10" t="str">
        <f>_xlfn.XLOOKUP(F10,预约送货单!Z:Z,预约送货单!F:F)</f>
        <v>CW501KW0112</v>
      </c>
      <c r="F10" t="str">
        <f t="shared" si="0"/>
        <v>CW501KW0112R0L</v>
      </c>
      <c r="G10">
        <f>VLOOKUP(D10&amp;B10&amp;A10,分仓ST!A:E,5,0)</f>
        <v>12</v>
      </c>
      <c r="H10" t="str">
        <f>_xlfn.XLOOKUP(E10,预约送货单!F:F,预约送货单!E:E)</f>
        <v>正品</v>
      </c>
      <c r="J10" t="str">
        <f>VLOOKUP(E10,预约送货单!F:N,9,0)</f>
        <v>2024-03-13</v>
      </c>
      <c r="K10" t="str">
        <f t="shared" si="1"/>
        <v>广州</v>
      </c>
    </row>
    <row r="11" spans="1:11">
      <c r="A11" t="s">
        <v>35</v>
      </c>
      <c r="B11" s="4" t="s">
        <v>37</v>
      </c>
      <c r="C11" t="str">
        <f>_xlfn.XLOOKUP(E11,预约送货单!F:F,预约送货单!D:D)</f>
        <v>RY20240313001</v>
      </c>
      <c r="D11" t="s">
        <v>26</v>
      </c>
      <c r="E11" t="str">
        <f>_xlfn.XLOOKUP(F11,预约送货单!Z:Z,预约送货单!F:F)</f>
        <v>CW501KW0112</v>
      </c>
      <c r="F11" t="str">
        <f t="shared" si="0"/>
        <v>CW501KW0112R0M</v>
      </c>
      <c r="G11">
        <f>VLOOKUP(D11&amp;B11&amp;A11,分仓ST!A:E,5,0)</f>
        <v>16</v>
      </c>
      <c r="H11" t="str">
        <f>_xlfn.XLOOKUP(E11,预约送货单!F:F,预约送货单!E:E)</f>
        <v>正品</v>
      </c>
      <c r="J11" t="str">
        <f>VLOOKUP(E11,预约送货单!F:N,9,0)</f>
        <v>2024-03-13</v>
      </c>
      <c r="K11" t="str">
        <f t="shared" si="1"/>
        <v>广州</v>
      </c>
    </row>
    <row r="12" spans="1:11">
      <c r="A12" t="s">
        <v>35</v>
      </c>
      <c r="B12" s="4" t="s">
        <v>38</v>
      </c>
      <c r="C12" t="str">
        <f>_xlfn.XLOOKUP(E12,预约送货单!F:F,预约送货单!D:D)</f>
        <v>RY20240313001</v>
      </c>
      <c r="D12" t="s">
        <v>26</v>
      </c>
      <c r="E12" t="str">
        <f>_xlfn.XLOOKUP(F12,预约送货单!Z:Z,预约送货单!F:F)</f>
        <v>CW501KW0112</v>
      </c>
      <c r="F12" t="str">
        <f t="shared" si="0"/>
        <v>CW501KW0112R0S</v>
      </c>
      <c r="G12">
        <f>VLOOKUP(D12&amp;B12&amp;A12,分仓ST!A:E,5,0)</f>
        <v>12</v>
      </c>
      <c r="H12" t="str">
        <f>_xlfn.XLOOKUP(E12,预约送货单!F:F,预约送货单!E:E)</f>
        <v>正品</v>
      </c>
      <c r="J12" t="str">
        <f>VLOOKUP(E12,预约送货单!F:N,9,0)</f>
        <v>2024-03-13</v>
      </c>
      <c r="K12" t="str">
        <f t="shared" si="1"/>
        <v>广州</v>
      </c>
    </row>
    <row r="13" hidden="1" spans="1:11">
      <c r="A13" t="s">
        <v>35</v>
      </c>
      <c r="B13" s="4" t="s">
        <v>36</v>
      </c>
      <c r="C13" t="str">
        <f>_xlfn.XLOOKUP(E13,预约送货单!F:F,预约送货单!D:D)</f>
        <v>RY20240313001</v>
      </c>
      <c r="D13" t="s">
        <v>28</v>
      </c>
      <c r="E13" t="str">
        <f>_xlfn.XLOOKUP(F13,预约送货单!Z:Z,预约送货单!F:F)</f>
        <v>CW501KW0112</v>
      </c>
      <c r="F13" t="str">
        <f t="shared" si="0"/>
        <v>CW501KW0112R0L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2024-03-13</v>
      </c>
      <c r="K13" t="str">
        <f t="shared" si="1"/>
        <v>广州</v>
      </c>
    </row>
    <row r="14" hidden="1" spans="1:11">
      <c r="A14" t="s">
        <v>35</v>
      </c>
      <c r="B14" s="4" t="s">
        <v>37</v>
      </c>
      <c r="C14" t="str">
        <f>_xlfn.XLOOKUP(E14,预约送货单!F:F,预约送货单!D:D)</f>
        <v>RY20240313001</v>
      </c>
      <c r="D14" t="s">
        <v>28</v>
      </c>
      <c r="E14" t="str">
        <f>_xlfn.XLOOKUP(F14,预约送货单!Z:Z,预约送货单!F:F)</f>
        <v>CW501KW0112</v>
      </c>
      <c r="F14" t="str">
        <f t="shared" si="0"/>
        <v>CW501KW0112R0M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2024-03-13</v>
      </c>
      <c r="K14" t="str">
        <f t="shared" si="1"/>
        <v>广州</v>
      </c>
    </row>
    <row r="15" spans="1:11">
      <c r="A15" t="s">
        <v>35</v>
      </c>
      <c r="B15" s="4" t="s">
        <v>38</v>
      </c>
      <c r="C15" t="str">
        <f>_xlfn.XLOOKUP(E15,预约送货单!F:F,预约送货单!D:D)</f>
        <v>RY20240313001</v>
      </c>
      <c r="D15" t="s">
        <v>28</v>
      </c>
      <c r="E15" t="str">
        <f>_xlfn.XLOOKUP(F15,预约送货单!Z:Z,预约送货单!F:F)</f>
        <v>CW501KW0112</v>
      </c>
      <c r="F15" t="str">
        <f t="shared" si="0"/>
        <v>CW501KW0112R0S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2024-03-13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12"/>
        <filter val="13"/>
        <filter val="23"/>
        <filter val="16"/>
        <filter val="17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S2" activePane="bottomRight" state="frozen"/>
      <selection/>
      <selection pane="topRight"/>
      <selection pane="bottomLeft"/>
      <selection pane="bottomRight" activeCell="T18" sqref="T1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39</v>
      </c>
      <c r="B1" s="37" t="s">
        <v>40</v>
      </c>
      <c r="C1" s="36" t="s">
        <v>41</v>
      </c>
      <c r="D1" s="36" t="s">
        <v>42</v>
      </c>
      <c r="E1" s="36" t="s">
        <v>5</v>
      </c>
      <c r="F1" s="36" t="s">
        <v>43</v>
      </c>
      <c r="G1" s="36" t="s">
        <v>44</v>
      </c>
      <c r="H1" s="36" t="s">
        <v>45</v>
      </c>
      <c r="I1" s="36" t="s">
        <v>46</v>
      </c>
      <c r="J1" s="36" t="s">
        <v>6</v>
      </c>
      <c r="K1" s="36" t="s">
        <v>4</v>
      </c>
      <c r="L1" s="36" t="s">
        <v>47</v>
      </c>
      <c r="M1" s="36" t="s">
        <v>48</v>
      </c>
      <c r="N1" s="36" t="s">
        <v>7</v>
      </c>
      <c r="O1" s="36" t="s">
        <v>49</v>
      </c>
      <c r="P1" s="36" t="s">
        <v>50</v>
      </c>
      <c r="Q1" s="36" t="s">
        <v>51</v>
      </c>
      <c r="R1" s="36" t="s">
        <v>52</v>
      </c>
      <c r="S1" s="36" t="s">
        <v>53</v>
      </c>
      <c r="T1" s="36" t="s">
        <v>54</v>
      </c>
      <c r="U1" s="36" t="s">
        <v>1</v>
      </c>
      <c r="V1" s="36" t="s">
        <v>55</v>
      </c>
      <c r="W1" s="36" t="s">
        <v>56</v>
      </c>
      <c r="X1" s="36" t="s">
        <v>57</v>
      </c>
      <c r="Y1" s="36" t="s">
        <v>58</v>
      </c>
      <c r="Z1" s="36" t="s">
        <v>3</v>
      </c>
      <c r="AA1" s="36" t="s">
        <v>59</v>
      </c>
      <c r="AB1" s="36" t="s">
        <v>34</v>
      </c>
      <c r="AC1" s="36" t="s">
        <v>60</v>
      </c>
      <c r="AD1" s="36" t="s">
        <v>61</v>
      </c>
      <c r="AE1" s="36" t="s">
        <v>62</v>
      </c>
      <c r="AF1" s="36" t="s">
        <v>63</v>
      </c>
      <c r="AG1" s="36" t="s">
        <v>64</v>
      </c>
      <c r="AH1" s="36" t="s">
        <v>65</v>
      </c>
      <c r="AI1" s="36" t="s">
        <v>66</v>
      </c>
    </row>
    <row r="2" s="36" customFormat="1" ht="13" spans="1:35">
      <c r="A2" s="38">
        <f>SUMIFS(装箱指令单批量导入!E:E,装箱指令单批量导入!D:D,Z2,装箱指令单批量导入!A:A,D2)</f>
        <v>31</v>
      </c>
      <c r="B2" s="38">
        <f t="shared" ref="B2:B51" si="0">A2-K2</f>
        <v>0</v>
      </c>
      <c r="C2" s="36" t="s">
        <v>67</v>
      </c>
      <c r="D2" s="36" t="s">
        <v>15</v>
      </c>
      <c r="E2" s="36" t="s">
        <v>19</v>
      </c>
      <c r="F2" s="36" t="s">
        <v>17</v>
      </c>
      <c r="G2" s="36" t="s">
        <v>68</v>
      </c>
      <c r="H2" s="36" t="s">
        <v>69</v>
      </c>
      <c r="I2" s="36" t="s">
        <v>70</v>
      </c>
      <c r="J2" s="36" t="s">
        <v>71</v>
      </c>
      <c r="K2" s="36">
        <v>31</v>
      </c>
      <c r="L2" s="36" t="s">
        <v>72</v>
      </c>
      <c r="M2" s="36">
        <v>0</v>
      </c>
      <c r="N2" s="36" t="s">
        <v>20</v>
      </c>
      <c r="O2" s="36" t="s">
        <v>73</v>
      </c>
      <c r="P2" s="36" t="s">
        <v>19</v>
      </c>
      <c r="Q2" s="36" t="s">
        <v>74</v>
      </c>
      <c r="R2" s="36" t="s">
        <v>74</v>
      </c>
      <c r="U2" s="36" t="s">
        <v>26</v>
      </c>
      <c r="V2" s="36" t="s">
        <v>75</v>
      </c>
      <c r="W2" s="36" t="s">
        <v>76</v>
      </c>
      <c r="Z2" s="36" t="s">
        <v>18</v>
      </c>
      <c r="AA2" s="36" t="s">
        <v>77</v>
      </c>
      <c r="AB2" s="36" t="s">
        <v>36</v>
      </c>
      <c r="AD2" s="36" t="s">
        <v>78</v>
      </c>
      <c r="AE2" s="36" t="s">
        <v>78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6" t="s">
        <v>67</v>
      </c>
      <c r="D3" s="36" t="s">
        <v>15</v>
      </c>
      <c r="E3" s="36" t="s">
        <v>19</v>
      </c>
      <c r="F3" s="36" t="s">
        <v>17</v>
      </c>
      <c r="G3" s="36" t="s">
        <v>68</v>
      </c>
      <c r="H3" s="36" t="s">
        <v>69</v>
      </c>
      <c r="I3" s="36" t="s">
        <v>70</v>
      </c>
      <c r="J3" s="36" t="s">
        <v>71</v>
      </c>
      <c r="K3" s="36">
        <v>41</v>
      </c>
      <c r="L3" s="36" t="s">
        <v>79</v>
      </c>
      <c r="M3" s="36">
        <v>0</v>
      </c>
      <c r="N3" s="36" t="s">
        <v>20</v>
      </c>
      <c r="O3" s="36" t="s">
        <v>73</v>
      </c>
      <c r="P3" s="36" t="s">
        <v>19</v>
      </c>
      <c r="Q3" s="36" t="s">
        <v>74</v>
      </c>
      <c r="R3" s="36" t="s">
        <v>74</v>
      </c>
      <c r="U3" s="36" t="s">
        <v>26</v>
      </c>
      <c r="V3" s="36" t="s">
        <v>75</v>
      </c>
      <c r="W3" s="36" t="s">
        <v>76</v>
      </c>
      <c r="Z3" s="36" t="s">
        <v>22</v>
      </c>
      <c r="AA3" s="36" t="s">
        <v>77</v>
      </c>
      <c r="AB3" s="36" t="s">
        <v>37</v>
      </c>
      <c r="AD3" s="36" t="s">
        <v>78</v>
      </c>
      <c r="AE3" s="36" t="s">
        <v>78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28</v>
      </c>
      <c r="B4" s="38">
        <f t="shared" si="0"/>
        <v>-2</v>
      </c>
      <c r="C4" s="36" t="s">
        <v>67</v>
      </c>
      <c r="D4" s="36" t="s">
        <v>15</v>
      </c>
      <c r="E4" s="36" t="s">
        <v>19</v>
      </c>
      <c r="F4" s="36" t="s">
        <v>17</v>
      </c>
      <c r="G4" s="36" t="s">
        <v>68</v>
      </c>
      <c r="H4" s="36" t="s">
        <v>69</v>
      </c>
      <c r="I4" s="36" t="s">
        <v>70</v>
      </c>
      <c r="J4" s="36" t="s">
        <v>71</v>
      </c>
      <c r="K4" s="36">
        <v>30</v>
      </c>
      <c r="L4" s="36" t="s">
        <v>80</v>
      </c>
      <c r="M4" s="36">
        <v>0</v>
      </c>
      <c r="N4" s="36" t="s">
        <v>20</v>
      </c>
      <c r="O4" s="36" t="s">
        <v>73</v>
      </c>
      <c r="P4" s="36" t="s">
        <v>19</v>
      </c>
      <c r="Q4" s="36" t="s">
        <v>74</v>
      </c>
      <c r="R4" s="36" t="s">
        <v>74</v>
      </c>
      <c r="U4" s="36" t="s">
        <v>26</v>
      </c>
      <c r="V4" s="36" t="s">
        <v>75</v>
      </c>
      <c r="W4" s="36" t="s">
        <v>76</v>
      </c>
      <c r="Z4" s="36" t="s">
        <v>23</v>
      </c>
      <c r="AA4" s="36" t="s">
        <v>77</v>
      </c>
      <c r="AB4" s="36" t="s">
        <v>38</v>
      </c>
      <c r="AD4" s="36" t="s">
        <v>78</v>
      </c>
      <c r="AE4" s="36" t="s">
        <v>78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6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33</v>
      </c>
      <c r="D3" t="s">
        <v>83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84</v>
      </c>
      <c r="D28" t="s">
        <v>109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84</v>
      </c>
      <c r="D29" t="s">
        <v>110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33</v>
      </c>
      <c r="D30" t="s">
        <v>85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33</v>
      </c>
      <c r="D31" t="s">
        <v>86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33</v>
      </c>
      <c r="D32" t="s">
        <v>87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33</v>
      </c>
      <c r="D33" t="s">
        <v>88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33</v>
      </c>
      <c r="D34" t="s">
        <v>89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33</v>
      </c>
      <c r="D35" t="s">
        <v>90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33</v>
      </c>
      <c r="D36" t="s">
        <v>91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33</v>
      </c>
      <c r="D37" t="s">
        <v>92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33</v>
      </c>
      <c r="D38" t="s">
        <v>93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33</v>
      </c>
      <c r="D39" t="s">
        <v>94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33</v>
      </c>
      <c r="D40" t="s">
        <v>95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33</v>
      </c>
      <c r="D41" t="s">
        <v>96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33</v>
      </c>
      <c r="D42" t="s">
        <v>97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33</v>
      </c>
      <c r="D43" t="s">
        <v>98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33</v>
      </c>
      <c r="D44" t="s">
        <v>99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101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33</v>
      </c>
      <c r="D47" t="s">
        <v>102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104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33</v>
      </c>
      <c r="D50" t="s">
        <v>105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33</v>
      </c>
      <c r="D51" t="s">
        <v>106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33</v>
      </c>
      <c r="D52" t="s">
        <v>107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33</v>
      </c>
      <c r="D53" t="s">
        <v>108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33</v>
      </c>
      <c r="D54" t="s">
        <v>109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33</v>
      </c>
      <c r="D55" t="s">
        <v>110</v>
      </c>
      <c r="E55">
        <v>0</v>
      </c>
      <c r="F55">
        <f t="shared" si="5"/>
        <v>0</v>
      </c>
    </row>
    <row r="56" spans="1:6">
      <c r="A56" t="str">
        <f t="shared" si="3"/>
        <v>大货样衣仓XSCW501KW0112R0</v>
      </c>
      <c r="B56" t="str">
        <f t="shared" si="4"/>
        <v>大货样衣仓XS</v>
      </c>
      <c r="C56" t="s">
        <v>35</v>
      </c>
      <c r="D56" t="s">
        <v>85</v>
      </c>
      <c r="F56">
        <f t="shared" si="5"/>
        <v>0</v>
      </c>
    </row>
    <row r="57" spans="1:6">
      <c r="A57" t="str">
        <f t="shared" si="3"/>
        <v>大货样衣仓SCW501KW0112R0</v>
      </c>
      <c r="B57" t="str">
        <f t="shared" si="4"/>
        <v>大货样衣仓S</v>
      </c>
      <c r="C57" t="s">
        <v>35</v>
      </c>
      <c r="D57" t="s">
        <v>86</v>
      </c>
      <c r="E57">
        <v>1</v>
      </c>
      <c r="F57">
        <f t="shared" si="5"/>
        <v>1</v>
      </c>
    </row>
    <row r="58" spans="1:6">
      <c r="A58" t="str">
        <f t="shared" si="3"/>
        <v>大货样衣仓MCW501KW0112R0</v>
      </c>
      <c r="B58" t="str">
        <f t="shared" si="4"/>
        <v>大货样衣仓M</v>
      </c>
      <c r="C58" t="s">
        <v>35</v>
      </c>
      <c r="D58" t="s">
        <v>87</v>
      </c>
      <c r="F58">
        <f t="shared" si="5"/>
        <v>0</v>
      </c>
    </row>
    <row r="59" spans="1:6">
      <c r="A59" t="str">
        <f t="shared" si="3"/>
        <v>大货样衣仓LCW501KW0112R0</v>
      </c>
      <c r="B59" t="str">
        <f t="shared" si="4"/>
        <v>大货样衣仓L</v>
      </c>
      <c r="C59" t="s">
        <v>35</v>
      </c>
      <c r="D59" t="s">
        <v>88</v>
      </c>
      <c r="F59">
        <f t="shared" si="5"/>
        <v>0</v>
      </c>
    </row>
    <row r="60" spans="1:6">
      <c r="A60" t="str">
        <f t="shared" si="3"/>
        <v>大货样衣仓XLCW501KW0112R0</v>
      </c>
      <c r="B60" t="str">
        <f t="shared" si="4"/>
        <v>大货样衣仓XL</v>
      </c>
      <c r="C60" t="s">
        <v>35</v>
      </c>
      <c r="D60" t="s">
        <v>89</v>
      </c>
      <c r="F60">
        <f t="shared" si="5"/>
        <v>0</v>
      </c>
    </row>
    <row r="61" spans="1:6">
      <c r="A61" t="str">
        <f t="shared" si="3"/>
        <v>武汉仓XSCW501KW0112R0</v>
      </c>
      <c r="B61" t="str">
        <f t="shared" si="4"/>
        <v>武汉仓XS</v>
      </c>
      <c r="C61" t="s">
        <v>35</v>
      </c>
      <c r="D61" t="s">
        <v>90</v>
      </c>
      <c r="E61">
        <v>0</v>
      </c>
      <c r="F61">
        <f t="shared" si="5"/>
        <v>0</v>
      </c>
    </row>
    <row r="62" spans="1:6">
      <c r="A62" t="str">
        <f t="shared" si="3"/>
        <v>武汉仓SCW501KW0112R0</v>
      </c>
      <c r="B62" t="str">
        <f t="shared" si="4"/>
        <v>武汉仓S</v>
      </c>
      <c r="C62" t="s">
        <v>35</v>
      </c>
      <c r="D62" t="s">
        <v>91</v>
      </c>
      <c r="E62">
        <v>2</v>
      </c>
      <c r="F62">
        <f t="shared" si="5"/>
        <v>2</v>
      </c>
    </row>
    <row r="63" spans="1:6">
      <c r="A63" t="str">
        <f t="shared" si="3"/>
        <v>武汉仓MCW501KW0112R0</v>
      </c>
      <c r="B63" t="str">
        <f t="shared" si="4"/>
        <v>武汉仓M</v>
      </c>
      <c r="C63" t="s">
        <v>35</v>
      </c>
      <c r="D63" t="s">
        <v>92</v>
      </c>
      <c r="E63">
        <v>2</v>
      </c>
      <c r="F63">
        <f t="shared" si="5"/>
        <v>2</v>
      </c>
    </row>
    <row r="64" spans="1:6">
      <c r="A64" t="str">
        <f t="shared" si="3"/>
        <v>武汉仓LCW501KW0112R0</v>
      </c>
      <c r="B64" t="str">
        <f t="shared" si="4"/>
        <v>武汉仓L</v>
      </c>
      <c r="C64" t="s">
        <v>35</v>
      </c>
      <c r="D64" t="s">
        <v>93</v>
      </c>
      <c r="E64">
        <v>2</v>
      </c>
      <c r="F64">
        <f t="shared" si="5"/>
        <v>2</v>
      </c>
    </row>
    <row r="65" spans="1:6">
      <c r="A65" t="str">
        <f t="shared" si="3"/>
        <v>武汉仓XLCW501KW0112R0</v>
      </c>
      <c r="B65" t="str">
        <f t="shared" si="4"/>
        <v>武汉仓XL</v>
      </c>
      <c r="C65" t="s">
        <v>35</v>
      </c>
      <c r="D65" t="s">
        <v>94</v>
      </c>
      <c r="F65">
        <f t="shared" si="5"/>
        <v>0</v>
      </c>
    </row>
    <row r="66" spans="1:6">
      <c r="A66" t="str">
        <f t="shared" si="3"/>
        <v>香港仓XSCW501KW0112R0</v>
      </c>
      <c r="B66" t="str">
        <f t="shared" si="4"/>
        <v>香港仓XS</v>
      </c>
      <c r="C66" t="s">
        <v>35</v>
      </c>
      <c r="D66" t="s">
        <v>95</v>
      </c>
      <c r="E66">
        <v>0</v>
      </c>
      <c r="F66">
        <f t="shared" si="5"/>
        <v>0</v>
      </c>
    </row>
    <row r="67" spans="1:6">
      <c r="A67" t="str">
        <f t="shared" si="3"/>
        <v>香港仓SCW501KW0112R0</v>
      </c>
      <c r="B67" t="str">
        <f t="shared" si="4"/>
        <v>香港仓S</v>
      </c>
      <c r="C67" t="s">
        <v>35</v>
      </c>
      <c r="D67" t="s">
        <v>96</v>
      </c>
      <c r="E67">
        <v>13</v>
      </c>
      <c r="F67">
        <f t="shared" si="5"/>
        <v>13</v>
      </c>
    </row>
    <row r="68" spans="1:6">
      <c r="A68" t="str">
        <f t="shared" si="3"/>
        <v>香港仓MCW501KW0112R0</v>
      </c>
      <c r="B68" t="str">
        <f t="shared" si="4"/>
        <v>香港仓M</v>
      </c>
      <c r="C68" t="s">
        <v>35</v>
      </c>
      <c r="D68" t="s">
        <v>97</v>
      </c>
      <c r="E68">
        <v>23</v>
      </c>
      <c r="F68">
        <f t="shared" si="5"/>
        <v>23</v>
      </c>
    </row>
    <row r="69" spans="1:6">
      <c r="A69" t="str">
        <f t="shared" ref="A69:A100" si="6">B69&amp;C69</f>
        <v>香港仓LCW501KW0112R0</v>
      </c>
      <c r="B69" t="str">
        <f t="shared" ref="B69:B100" si="7">RIGHT(D69,LEN(D69)-FIND(":",D69,1))</f>
        <v>香港仓L</v>
      </c>
      <c r="C69" t="s">
        <v>35</v>
      </c>
      <c r="D69" t="s">
        <v>98</v>
      </c>
      <c r="E69">
        <v>17</v>
      </c>
      <c r="F69">
        <f t="shared" ref="F69:F93" si="8">E69</f>
        <v>17</v>
      </c>
    </row>
    <row r="70" spans="1:6">
      <c r="A70" t="str">
        <f t="shared" si="6"/>
        <v>香港仓XLCW501KW0112R0</v>
      </c>
      <c r="B70" t="str">
        <f t="shared" si="7"/>
        <v>香港仓XL</v>
      </c>
      <c r="C70" t="s">
        <v>35</v>
      </c>
      <c r="D70" t="s">
        <v>99</v>
      </c>
      <c r="F70">
        <f t="shared" si="8"/>
        <v>0</v>
      </c>
    </row>
    <row r="71" spans="1:6">
      <c r="A71" t="str">
        <f t="shared" si="6"/>
        <v>南浦正品仓XSCW501KW0112R0</v>
      </c>
      <c r="B71" t="str">
        <f t="shared" si="7"/>
        <v>南浦正品仓XS</v>
      </c>
      <c r="C71" t="s">
        <v>35</v>
      </c>
      <c r="D71" t="s">
        <v>100</v>
      </c>
      <c r="E71">
        <v>0</v>
      </c>
      <c r="F71">
        <f t="shared" si="8"/>
        <v>0</v>
      </c>
    </row>
    <row r="72" spans="1:6">
      <c r="A72" t="str">
        <f t="shared" si="6"/>
        <v>南浦正品仓SCW501KW0112R0</v>
      </c>
      <c r="B72" t="str">
        <f t="shared" si="7"/>
        <v>南浦正品仓S</v>
      </c>
      <c r="C72" t="s">
        <v>35</v>
      </c>
      <c r="D72" t="s">
        <v>101</v>
      </c>
      <c r="E72">
        <v>12</v>
      </c>
      <c r="F72">
        <f t="shared" si="8"/>
        <v>12</v>
      </c>
    </row>
    <row r="73" spans="1:6">
      <c r="A73" t="str">
        <f t="shared" si="6"/>
        <v>南浦正品仓MCW501KW0112R0</v>
      </c>
      <c r="B73" t="str">
        <f t="shared" si="7"/>
        <v>南浦正品仓M</v>
      </c>
      <c r="C73" t="s">
        <v>35</v>
      </c>
      <c r="D73" t="s">
        <v>102</v>
      </c>
      <c r="E73">
        <v>16</v>
      </c>
      <c r="F73">
        <f t="shared" si="8"/>
        <v>16</v>
      </c>
    </row>
    <row r="74" spans="1:6">
      <c r="A74" t="str">
        <f t="shared" si="6"/>
        <v>南浦正品仓LCW501KW0112R0</v>
      </c>
      <c r="B74" t="str">
        <f t="shared" si="7"/>
        <v>南浦正品仓L</v>
      </c>
      <c r="C74" t="s">
        <v>35</v>
      </c>
      <c r="D74" t="s">
        <v>103</v>
      </c>
      <c r="E74">
        <v>12</v>
      </c>
      <c r="F74">
        <f t="shared" si="8"/>
        <v>12</v>
      </c>
    </row>
    <row r="75" spans="1:6">
      <c r="A75" t="str">
        <f t="shared" si="6"/>
        <v>南浦正品仓XLCW501KW0112R0</v>
      </c>
      <c r="B75" t="str">
        <f t="shared" si="7"/>
        <v>南浦正品仓XL</v>
      </c>
      <c r="C75" t="s">
        <v>35</v>
      </c>
      <c r="D75" t="s">
        <v>104</v>
      </c>
      <c r="E75">
        <v>0</v>
      </c>
      <c r="F75">
        <f t="shared" si="8"/>
        <v>0</v>
      </c>
    </row>
    <row r="76" spans="1:6">
      <c r="A76" t="str">
        <f t="shared" si="6"/>
        <v>南浦拍照样衣仓SCW501KW0112R0</v>
      </c>
      <c r="B76" t="str">
        <f t="shared" si="7"/>
        <v>南浦拍照样衣仓S</v>
      </c>
      <c r="C76" t="s">
        <v>35</v>
      </c>
      <c r="D76" t="s">
        <v>105</v>
      </c>
      <c r="E76">
        <v>2</v>
      </c>
      <c r="F76">
        <f t="shared" si="8"/>
        <v>2</v>
      </c>
    </row>
    <row r="77" spans="1:6">
      <c r="A77" t="str">
        <f t="shared" si="6"/>
        <v>南浦拍照样衣仓XSCW501KW0112R0</v>
      </c>
      <c r="B77" t="str">
        <f t="shared" si="7"/>
        <v>南浦拍照样衣仓XS</v>
      </c>
      <c r="C77" t="s">
        <v>35</v>
      </c>
      <c r="D77" t="s">
        <v>106</v>
      </c>
      <c r="F77">
        <f t="shared" si="8"/>
        <v>0</v>
      </c>
    </row>
    <row r="78" spans="1:6">
      <c r="A78" t="str">
        <f t="shared" si="6"/>
        <v>南浦拍照样衣仓MCW501KW0112R0</v>
      </c>
      <c r="B78" t="str">
        <f t="shared" si="7"/>
        <v>南浦拍照样衣仓M</v>
      </c>
      <c r="C78" t="s">
        <v>35</v>
      </c>
      <c r="D78" t="s">
        <v>107</v>
      </c>
      <c r="F78">
        <f t="shared" si="8"/>
        <v>0</v>
      </c>
    </row>
    <row r="79" spans="1:6">
      <c r="A79" t="str">
        <f t="shared" si="6"/>
        <v>南浦拍照样衣仓LCW501KW0112R0</v>
      </c>
      <c r="B79" t="str">
        <f t="shared" si="7"/>
        <v>南浦拍照样衣仓L</v>
      </c>
      <c r="C79" t="s">
        <v>35</v>
      </c>
      <c r="D79" t="s">
        <v>108</v>
      </c>
      <c r="F79">
        <f t="shared" si="8"/>
        <v>0</v>
      </c>
    </row>
    <row r="80" spans="1:6">
      <c r="A80" t="str">
        <f t="shared" si="6"/>
        <v>南浦拍照样衣仓XLCW501KW0112R0</v>
      </c>
      <c r="B80" t="str">
        <f t="shared" si="7"/>
        <v>南浦拍照样衣仓XL</v>
      </c>
      <c r="C80" t="s">
        <v>35</v>
      </c>
      <c r="D80" t="s">
        <v>109</v>
      </c>
      <c r="F80">
        <f t="shared" si="8"/>
        <v>0</v>
      </c>
    </row>
    <row r="81" spans="1:6">
      <c r="A81" t="str">
        <f t="shared" si="6"/>
        <v>南浦拍照样衣仓FCW501KW0112R0</v>
      </c>
      <c r="B81" t="str">
        <f t="shared" si="7"/>
        <v>南浦拍照样衣仓F</v>
      </c>
      <c r="C81" t="s">
        <v>35</v>
      </c>
      <c r="D81" t="s">
        <v>110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111</v>
      </c>
      <c r="B1" s="4" t="s">
        <v>112</v>
      </c>
      <c r="C1" s="4" t="s">
        <v>113</v>
      </c>
      <c r="D1" s="4" t="s">
        <v>114</v>
      </c>
      <c r="E1" s="4" t="s">
        <v>115</v>
      </c>
      <c r="F1" s="4" t="s">
        <v>59</v>
      </c>
      <c r="G1" s="4" t="s">
        <v>33</v>
      </c>
      <c r="H1" s="4" t="s">
        <v>116</v>
      </c>
      <c r="I1" s="4" t="s">
        <v>117</v>
      </c>
      <c r="J1" s="4" t="s">
        <v>117</v>
      </c>
      <c r="K1" s="4" t="s">
        <v>118</v>
      </c>
      <c r="L1" s="4" t="s">
        <v>119</v>
      </c>
      <c r="M1" s="4" t="s">
        <v>120</v>
      </c>
      <c r="N1" s="4" t="s">
        <v>121</v>
      </c>
      <c r="O1" s="4" t="s">
        <v>122</v>
      </c>
      <c r="P1" s="5" t="s">
        <v>123</v>
      </c>
      <c r="Q1" s="4" t="s">
        <v>38</v>
      </c>
      <c r="R1" s="4" t="s">
        <v>37</v>
      </c>
      <c r="S1" s="4" t="s">
        <v>36</v>
      </c>
      <c r="T1" s="4" t="s">
        <v>124</v>
      </c>
      <c r="U1" s="4" t="s">
        <v>125</v>
      </c>
      <c r="V1" s="4" t="s">
        <v>126</v>
      </c>
      <c r="W1" s="9" t="s">
        <v>127</v>
      </c>
      <c r="X1" s="4" t="s">
        <v>60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128</v>
      </c>
      <c r="AG1" s="4" t="s">
        <v>60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129</v>
      </c>
      <c r="AP1" s="4" t="s">
        <v>60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130</v>
      </c>
      <c r="AY1" s="4" t="s">
        <v>60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131</v>
      </c>
      <c r="BH1" s="4" t="s">
        <v>60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28</v>
      </c>
      <c r="BQ1" s="4" t="s">
        <v>60</v>
      </c>
    </row>
    <row r="2" s="2" customFormat="1" ht="42" customHeight="1" spans="1:69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59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1" t="s">
        <v>121</v>
      </c>
      <c r="O2" s="11" t="s">
        <v>122</v>
      </c>
      <c r="P2" s="17" t="s">
        <v>123</v>
      </c>
      <c r="Q2" s="17" t="s">
        <v>38</v>
      </c>
      <c r="R2" s="17" t="s">
        <v>37</v>
      </c>
      <c r="S2" s="17" t="s">
        <v>36</v>
      </c>
      <c r="T2" s="17" t="s">
        <v>124</v>
      </c>
      <c r="U2" s="17" t="s">
        <v>125</v>
      </c>
      <c r="V2" s="17" t="s">
        <v>126</v>
      </c>
      <c r="W2" s="17" t="s">
        <v>127</v>
      </c>
      <c r="X2" s="17" t="s">
        <v>60</v>
      </c>
      <c r="Y2" s="26" t="s">
        <v>123</v>
      </c>
      <c r="Z2" s="26" t="s">
        <v>38</v>
      </c>
      <c r="AA2" s="26" t="s">
        <v>37</v>
      </c>
      <c r="AB2" s="26" t="s">
        <v>36</v>
      </c>
      <c r="AC2" s="26" t="s">
        <v>124</v>
      </c>
      <c r="AD2" s="26" t="s">
        <v>125</v>
      </c>
      <c r="AE2" s="26" t="s">
        <v>126</v>
      </c>
      <c r="AF2" s="26" t="s">
        <v>24</v>
      </c>
      <c r="AG2" s="26" t="s">
        <v>60</v>
      </c>
      <c r="AH2" s="27" t="s">
        <v>123</v>
      </c>
      <c r="AI2" s="27" t="s">
        <v>38</v>
      </c>
      <c r="AJ2" s="27" t="s">
        <v>37</v>
      </c>
      <c r="AK2" s="27" t="s">
        <v>36</v>
      </c>
      <c r="AL2" s="27" t="s">
        <v>124</v>
      </c>
      <c r="AM2" s="27" t="s">
        <v>125</v>
      </c>
      <c r="AN2" s="27" t="s">
        <v>126</v>
      </c>
      <c r="AO2" s="27" t="s">
        <v>16</v>
      </c>
      <c r="AP2" s="27" t="s">
        <v>60</v>
      </c>
      <c r="AQ2" s="29" t="s">
        <v>123</v>
      </c>
      <c r="AR2" s="29" t="s">
        <v>38</v>
      </c>
      <c r="AS2" s="29" t="s">
        <v>37</v>
      </c>
      <c r="AT2" s="29" t="s">
        <v>36</v>
      </c>
      <c r="AU2" s="29" t="s">
        <v>124</v>
      </c>
      <c r="AV2" s="29" t="s">
        <v>125</v>
      </c>
      <c r="AW2" s="29" t="s">
        <v>126</v>
      </c>
      <c r="AX2" s="29" t="s">
        <v>26</v>
      </c>
      <c r="AY2" s="29" t="s">
        <v>60</v>
      </c>
      <c r="AZ2" s="32" t="s">
        <v>123</v>
      </c>
      <c r="BA2" s="32" t="s">
        <v>38</v>
      </c>
      <c r="BB2" s="32" t="s">
        <v>37</v>
      </c>
      <c r="BC2" s="32" t="s">
        <v>36</v>
      </c>
      <c r="BD2" s="32" t="s">
        <v>124</v>
      </c>
      <c r="BE2" s="32" t="s">
        <v>125</v>
      </c>
      <c r="BF2" s="32" t="s">
        <v>126</v>
      </c>
      <c r="BG2" s="32" t="s">
        <v>132</v>
      </c>
      <c r="BH2" s="32" t="s">
        <v>60</v>
      </c>
      <c r="BI2" s="35" t="s">
        <v>123</v>
      </c>
      <c r="BJ2" s="35" t="s">
        <v>38</v>
      </c>
      <c r="BK2" s="35" t="s">
        <v>37</v>
      </c>
      <c r="BL2" s="35" t="s">
        <v>36</v>
      </c>
      <c r="BM2" s="35" t="s">
        <v>124</v>
      </c>
      <c r="BN2" s="35" t="s">
        <v>125</v>
      </c>
      <c r="BO2" s="35" t="s">
        <v>126</v>
      </c>
      <c r="BP2" s="35" t="s">
        <v>28</v>
      </c>
      <c r="BQ2" s="35" t="s">
        <v>60</v>
      </c>
    </row>
    <row r="3" s="3" customFormat="1" ht="29" customHeight="1" spans="1:69">
      <c r="A3" s="12">
        <v>45363</v>
      </c>
      <c r="B3" s="13"/>
      <c r="C3" s="13"/>
      <c r="D3" s="13" t="s">
        <v>133</v>
      </c>
      <c r="E3" s="13"/>
      <c r="F3" s="13"/>
      <c r="G3" s="13" t="s">
        <v>35</v>
      </c>
      <c r="H3" s="13" t="s">
        <v>134</v>
      </c>
      <c r="I3" s="13" t="s">
        <v>135</v>
      </c>
      <c r="J3" s="13" t="s">
        <v>136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137</v>
      </c>
      <c r="P3" s="20"/>
      <c r="Q3" s="13">
        <v>30</v>
      </c>
      <c r="R3" s="13">
        <v>41</v>
      </c>
      <c r="S3" s="13">
        <v>31</v>
      </c>
      <c r="T3" s="13"/>
      <c r="U3" s="13"/>
      <c r="V3" s="13"/>
      <c r="W3" s="24">
        <v>102</v>
      </c>
      <c r="X3" s="18"/>
      <c r="Y3" s="20">
        <v>0</v>
      </c>
      <c r="Z3" s="13">
        <v>2</v>
      </c>
      <c r="AA3" s="13">
        <v>2</v>
      </c>
      <c r="AB3" s="13">
        <v>2</v>
      </c>
      <c r="AC3" s="13"/>
      <c r="AD3" s="13"/>
      <c r="AE3" s="13"/>
      <c r="AF3" s="24">
        <v>6</v>
      </c>
      <c r="AG3" s="18"/>
      <c r="AH3" s="20">
        <v>0</v>
      </c>
      <c r="AI3" s="13">
        <v>13</v>
      </c>
      <c r="AJ3" s="13">
        <v>23</v>
      </c>
      <c r="AK3" s="13">
        <v>17</v>
      </c>
      <c r="AL3" s="13"/>
      <c r="AM3" s="13"/>
      <c r="AN3" s="13"/>
      <c r="AO3" s="24">
        <v>53</v>
      </c>
      <c r="AP3" s="30"/>
      <c r="AQ3" s="20">
        <v>0</v>
      </c>
      <c r="AR3" s="13">
        <v>12</v>
      </c>
      <c r="AS3" s="13">
        <v>16</v>
      </c>
      <c r="AT3" s="13">
        <v>12</v>
      </c>
      <c r="AU3" s="13">
        <v>0</v>
      </c>
      <c r="AV3" s="13"/>
      <c r="AW3" s="13">
        <v>0</v>
      </c>
      <c r="AX3" s="24">
        <v>40</v>
      </c>
      <c r="AY3" s="33"/>
      <c r="AZ3" s="20"/>
      <c r="BA3" s="13">
        <v>2</v>
      </c>
      <c r="BB3" s="13"/>
      <c r="BC3" s="13"/>
      <c r="BD3" s="13"/>
      <c r="BE3" s="13"/>
      <c r="BF3" s="13"/>
      <c r="BG3" s="24">
        <v>2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8"/>
      <c r="O4" s="19"/>
      <c r="P4" s="20"/>
      <c r="Q4" s="13"/>
      <c r="R4" s="13"/>
      <c r="S4" s="13"/>
      <c r="T4" s="13"/>
      <c r="U4" s="13"/>
      <c r="V4" s="13"/>
      <c r="W4" s="24"/>
      <c r="X4" s="18"/>
      <c r="Y4" s="20"/>
      <c r="Z4" s="13"/>
      <c r="AA4" s="13"/>
      <c r="AB4" s="13"/>
      <c r="AC4" s="13"/>
      <c r="AD4" s="13"/>
      <c r="AE4" s="13"/>
      <c r="AF4" s="24"/>
      <c r="AG4" s="18"/>
      <c r="AH4" s="20"/>
      <c r="AI4" s="13"/>
      <c r="AJ4" s="13"/>
      <c r="AK4" s="13"/>
      <c r="AL4" s="13"/>
      <c r="AM4" s="13"/>
      <c r="AN4" s="13"/>
      <c r="AO4" s="24"/>
      <c r="AP4" s="30"/>
      <c r="AQ4" s="20"/>
      <c r="AR4" s="13"/>
      <c r="AS4" s="13"/>
      <c r="AT4" s="13"/>
      <c r="AU4" s="13"/>
      <c r="AV4" s="13"/>
      <c r="AW4" s="13"/>
      <c r="AX4" s="24"/>
      <c r="AY4" s="33"/>
      <c r="AZ4" s="20"/>
      <c r="BA4" s="13"/>
      <c r="BB4" s="13"/>
      <c r="BC4" s="13"/>
      <c r="BD4" s="13"/>
      <c r="BE4" s="13"/>
      <c r="BF4" s="13"/>
      <c r="BG4" s="24"/>
      <c r="BH4" s="33"/>
      <c r="BI4" s="20"/>
      <c r="BJ4" s="13"/>
      <c r="BK4" s="13"/>
      <c r="BL4" s="13"/>
      <c r="BM4" s="13"/>
      <c r="BN4" s="13"/>
      <c r="BO4" s="13"/>
      <c r="BP4" s="24"/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138</v>
      </c>
    </row>
    <row r="17" spans="1:1">
      <c r="A17" s="1" t="s">
        <v>139</v>
      </c>
    </row>
    <row r="18" spans="1:1">
      <c r="A18" s="1" t="s">
        <v>140</v>
      </c>
    </row>
    <row r="19" spans="1:1">
      <c r="A19" s="1" t="s">
        <v>141</v>
      </c>
    </row>
    <row r="32" spans="1:1">
      <c r="A32" s="1" t="s">
        <v>142</v>
      </c>
    </row>
    <row r="53" spans="1:1">
      <c r="A53" s="1" t="s">
        <v>143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2024-03-13T03:45:10Z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