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819" name="ID_C89F0F279FD14744AB083249629DC11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72869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<sst xmlns="http://schemas.openxmlformats.org/spreadsheetml/2006/main" count="514" uniqueCount="143">
  <si>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</si>
  <si>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</si>
  <si>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</si>
  <si>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</si>
  <si>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</si>
  <si>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</si>
  <si>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</si>
  <si>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</si>
  <si>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</si>
  <si>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</si>
  <si>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</si>
  <si>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</si>
  <si>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</si>
  <si>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</si>
  <si>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</si>
  <si>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RY20240312013</t>
  </si>
  <si>
    <t>南浦正品仓</t>
  </si>
  <si>
    <t>CW501KV0147</t>
  </si>
  <si>
    <t>CW501KV0147Q3L</t>
  </si>
  <si>
    <t>正品</t>
  </si>
  <si>
    <t>2024-03-12</t>
  </si>
  <si>
    <t>广州</t>
  </si>
  <si>
    <t>CW501KV0147Q3M</t>
  </si>
  <si>
    <t>CW501KV0147Q3S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</si>
  <si>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</si>
  <si>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</si>
  <si>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</si>
  <si>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</si>
  <si>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</si>
  <si>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</si>
  <si>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CW501KV0147Q3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</si>
  <si>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</si>
  <si>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</si>
  <si>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</si>
  <si>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</si>
  <si>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</si>
  <si>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</si>
  <si>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</si>
  <si>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</si>
  <si>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</si>
  <si>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</si>
  <si>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</si>
  <si>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</si>
  <si>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</si>
  <si>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</si>
  <si>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</si>
  <si>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</si>
  <si>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</si>
  <si>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</si>
  <si>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</si>
  <si>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</si>
  <si>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</si>
  <si>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</si>
  <si>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</si>
  <si>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</si>
  <si>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</si>
  <si>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</si>
  <si>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</si>
  <si>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</si>
  <si>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</si>
  <si>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</si>
  <si>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</si>
  <si>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</si>
  <si>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</si>
  <si>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信诺</t>
  </si>
  <si>
    <t>400083</t>
  </si>
  <si>
    <t>188</t>
  </si>
  <si>
    <t>全时段</t>
  </si>
  <si>
    <t>MO20240104006</t>
  </si>
  <si>
    <t>CHESTER CHARLES</t>
  </si>
  <si>
    <t>首单</t>
  </si>
  <si>
    <t>条纹</t>
  </si>
  <si>
    <t>钟芩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</si>
  <si>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</si>
  <si>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</si>
  <si>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</si>
  <si>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</si>
  <si>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</si>
  <si>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</si>
  <si>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</si>
  <si>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</si>
  <si>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</si>
  <si>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</si>
  <si>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</si>
  <si>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</si>
  <si>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</si>
  <si>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</si>
  <si>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</si>
  <si>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</si>
  <si>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</si>
  <si>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</si>
  <si>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</si>
  <si>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</si>
  <si>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</si>
  <si>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</si>
  <si>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</si>
  <si>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</si>
  <si>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</si>
  <si>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</si>
  <si>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</si>
  <si>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</si>
  <si>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</si>
  <si>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</si>
  <si>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C104S-0112-B3BK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</si>
  <si>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</si>
  <si>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</si>
  <si>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</si>
  <si>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</si>
  <si>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</si>
  <si>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</si>
  <si>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</si>
  <si>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</si>
  <si>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</si>
  <si>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</si>
  <si>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</si>
  <si>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</si>
  <si>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</si>
  <si>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</si>
  <si>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</si>
  <si>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</si>
  <si>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</si>
  <si>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</si>
  <si>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</si>
  <si>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</si>
  <si>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</si>
  <si>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大货样衣仓</t>
  </si>
  <si>
    <t>武汉仓</t>
  </si>
  <si>
    <t>香港仓</t>
  </si>
  <si>
    <t>南浦拍照样衣仓</t>
  </si>
  <si>
    <t/>
  </si>
  <si>
    <t>WOMEN</t>
  </si>
  <si>
    <t>VEST</t>
  </si>
  <si>
    <t>T恤</t>
  </si>
  <si>
    <t>Y</t>
  </si>
  <si>
    <t>返单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</si>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</sst>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3.7510069444" refreshedBy="CC USER" recordCount="4">
  <cacheSource type="worksheet">
    <worksheetSource ref="A1:BQ1048576" sheet="单款分仓"/>
  </cacheSource>
  <cacheFields count="69">
    <cacheField name="分仓时间" numFmtId="0">
      <sharedItems containsBlank="1" containsDate="1" containsMixedTypes="1" count="3">
        <s v="分仓时间"/>
        <d v="2024-03-1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m/>
        <s v="返单"/>
      </sharedItems>
    </cacheField>
    <cacheField name="图片" numFmtId="0">
      <sharedItems containsBlank="1" count="4">
        <s v="图片"/>
        <s v=""/>
        <s v="=DISPIMG(&quot;ID_C89F0F279FD14744AB083249629DC11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7">
        <s v="货号"/>
        <s v="CW501KV0147Q3"/>
        <s v="C104S-0112-B3BK"/>
        <m/>
        <s v="C104S-0298-A1WH" u="1"/>
        <s v="CW501TS0058H0" u="1"/>
        <s v="CW501KT0063H0" u="1"/>
        <s v="CW501KW0069H0" u="1"/>
        <s v="C104S-0099-B3WH" u="1"/>
        <s v="CW501CC0018B0" u="1"/>
        <s v="CW501CC0072W0" u="1"/>
        <s v="CW501KT0096B0" u="1"/>
        <s v="CW501KT0109W0" u="1"/>
        <s v="CW501KW0114W0" u="1"/>
        <s v="C104W-0381-B1BK" u="1"/>
        <s v="CW403KW0045W1" u="1"/>
        <s v="C104S-0157-S4BK" u="1"/>
        <s v="C104S-0354-B2WH" u="1"/>
        <s v="C104S-0070-B2BK" u="1"/>
        <s v="C104S-0070-B2WH" u="1"/>
        <s v="C104S-0137-B1PK" u="1"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VES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4">
        <s v="XS"/>
        <n v="10"/>
        <n v="11"/>
        <m/>
      </sharedItems>
    </cacheField>
    <cacheField name="S" numFmtId="0">
      <sharedItems containsBlank="1" containsNumber="1" containsInteger="1" containsMixedTypes="1" count="4">
        <s v="S"/>
        <n v="28"/>
        <n v="63"/>
        <m/>
      </sharedItems>
    </cacheField>
    <cacheField name="M" numFmtId="0">
      <sharedItems containsBlank="1" containsNumber="1" containsInteger="1" containsMixedTypes="1" count="4">
        <s v="M"/>
        <n v="42"/>
        <n v="84"/>
        <m/>
      </sharedItems>
    </cacheField>
    <cacheField name="L" numFmtId="0">
      <sharedItems containsBlank="1" containsNumber="1" containsInteger="1" containsMixedTypes="1" count="4">
        <s v="L"/>
        <n v="10"/>
        <n v="3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0"/>
        <n v="18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4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6"/>
        <n v="5"/>
        <m/>
      </sharedItems>
    </cacheField>
    <cacheField name="香港仓S" numFmtId="0">
      <sharedItems containsBlank="1" containsNumber="1" containsInteger="1" containsMixedTypes="1" count="4">
        <s v="S"/>
        <n v="18"/>
        <n v="40"/>
        <m/>
      </sharedItems>
    </cacheField>
    <cacheField name="香港仓M" numFmtId="0">
      <sharedItems containsBlank="1" containsNumber="1" containsInteger="1" containsMixedTypes="1" count="4">
        <s v="M"/>
        <n v="25"/>
        <n v="56"/>
        <m/>
      </sharedItems>
    </cacheField>
    <cacheField name="香港仓L" numFmtId="0">
      <sharedItems containsBlank="1" containsNumber="1" containsInteger="1" containsMixedTypes="1" count="4">
        <s v="L"/>
        <n v="6"/>
        <n v="20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55"/>
        <n v="12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3"/>
        <n v="5"/>
        <m/>
      </sharedItems>
    </cacheField>
    <cacheField name="南浦正品仓S" numFmtId="0">
      <sharedItems containsBlank="1" containsNumber="1" containsInteger="1" containsMixedTypes="1" count="4">
        <s v="S"/>
        <n v="8"/>
        <n v="20"/>
        <m/>
      </sharedItems>
    </cacheField>
    <cacheField name="南浦正品仓M" numFmtId="0">
      <sharedItems containsBlank="1" containsNumber="1" containsInteger="1" containsMixedTypes="1" count="4">
        <s v="M"/>
        <n v="16"/>
        <n v="26"/>
        <m/>
      </sharedItems>
    </cacheField>
    <cacheField name="南浦正品仓L" numFmtId="0">
      <sharedItems containsBlank="1" containsNumber="1" containsInteger="1" containsMixedTypes="1" count="4">
        <s v="L"/>
        <n v="3"/>
        <n v="1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30"/>
        <n v="6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m/>
        <n v="0"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1"/>
    <x v="1"/>
    <x v="1"/>
    <x v="1"/>
    <x v="2"/>
    <x v="2"/>
    <x v="2"/>
    <x v="2"/>
    <x v="1"/>
    <x v="1"/>
    <x v="1"/>
    <x v="2"/>
    <x v="1"/>
    <x v="1"/>
    <x v="2"/>
    <x v="2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2"/>
    <x v="3"/>
    <x v="3"/>
    <x v="3"/>
    <x v="3"/>
    <x v="1"/>
    <x v="1"/>
    <x v="1"/>
    <x v="3"/>
    <x v="1"/>
    <x v="2"/>
    <x v="3"/>
    <x v="3"/>
    <x v="2"/>
    <x v="1"/>
    <x v="1"/>
    <x v="1"/>
    <x v="3"/>
    <x v="1"/>
    <x v="3"/>
    <x v="3"/>
    <x v="3"/>
    <x v="3"/>
    <x v="1"/>
    <x v="1"/>
    <x v="1"/>
    <x v="3"/>
    <x v="1"/>
    <x v="3"/>
    <x v="3"/>
    <x v="3"/>
    <x v="3"/>
    <x v="2"/>
    <x v="1"/>
    <x v="2"/>
    <x v="3"/>
    <x v="1"/>
    <x v="1"/>
    <x v="1"/>
    <x v="1"/>
    <x v="1"/>
    <x v="1"/>
    <x v="1"/>
    <x v="1"/>
    <x v="1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07" firstHeaderRow="1" firstDataRow="1" firstDataCol="2"/>
  <pivotFields count="69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3"/>
        <item x="0"/>
        <item m="1" x="8"/>
        <item m="1" x="21"/>
        <item m="1" x="22"/>
        <item m="1" x="23"/>
        <item m="1" x="24"/>
        <item m="1" x="25"/>
        <item m="1" x="26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6"/>
        <item m="1" x="7"/>
        <item x="1"/>
        <item m="1" x="4"/>
        <item m="1" x="5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10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H4" s="51" t="s">
        <v>20</v>
      </c>
      <c r="I4" t="s">
        <v>21</v>
      </c>
    </row>
    <row r="5" spans="8:8">
      <c r="H5" s="51"/>
    </row>
    <row r="6" spans="8:8">
      <c r="H6" s="51"/>
    </row>
    <row r="7" spans="8:8">
      <c r="H7" s="51"/>
    </row>
    <row r="8" spans="8:8">
      <c r="H8" s="51"/>
    </row>
    <row r="9" spans="8:8">
      <c r="H9" s="51"/>
    </row>
    <row r="10" spans="8:8">
      <c r="H10" s="51"/>
    </row>
    <row r="11" spans="8:8">
      <c r="H11" s="51"/>
    </row>
    <row r="12" spans="8:8">
      <c r="H12" s="51"/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24</v>
      </c>
      <c r="B1" s="39" t="s">
        <v>24</v>
      </c>
      <c r="C1" s="39" t="s">
        <v>25</v>
      </c>
      <c r="D1" s="39" t="s">
        <v>24</v>
      </c>
      <c r="E1" s="39" t="s">
        <v>25</v>
      </c>
      <c r="F1" s="39" t="s">
        <v>25</v>
      </c>
      <c r="G1" s="39" t="s">
        <v>25</v>
      </c>
      <c r="H1" s="39" t="s">
        <v>25</v>
      </c>
      <c r="J1" s="39" t="s">
        <v>25</v>
      </c>
      <c r="K1" s="39" t="s">
        <v>25</v>
      </c>
    </row>
    <row r="2" s="39" customFormat="1" ht="48" customHeight="1" spans="3:11">
      <c r="C2" t="e">
        <f>_xlfn.XLOOKUP(E2,预约送货单!F:F,预约送货单!D:D)</f>
        <v>#N/A</v>
      </c>
      <c r="D2" s="41" t="s">
        <v>26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27</v>
      </c>
    </row>
    <row r="3" s="40" customFormat="1" ht="33" spans="1:17">
      <c r="A3" s="42" t="s">
        <v>28</v>
      </c>
      <c r="B3" s="42" t="s">
        <v>29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30</v>
      </c>
      <c r="B4" s="4" t="s">
        <v>31</v>
      </c>
      <c r="C4" t="str">
        <f>_xlfn.XLOOKUP(E4,预约送货单!F:F,预约送货单!D:D)</f>
        <v>RY20240312013</v>
      </c>
      <c r="D4" t="s">
        <v>16</v>
      </c>
      <c r="E4" t="str">
        <f>_xlfn.XLOOKUP(F4,预约送货单!Z:Z,预约送货单!F:F)</f>
        <v>CW501KV0147</v>
      </c>
      <c r="F4" t="str">
        <f t="shared" si="0"/>
        <v>CW501KV0147Q3L</v>
      </c>
      <c r="G4">
        <f>VLOOKUP(D4&amp;B4&amp;A4,分仓ST!A:E,5,0)</f>
        <v>3</v>
      </c>
      <c r="H4" t="str">
        <f>_xlfn.XLOOKUP(E4,预约送货单!F:F,预约送货单!E:E)</f>
        <v>正品</v>
      </c>
      <c r="J4" t="str">
        <f>VLOOKUP(E4,预约送货单!F:N,9,0)</f>
        <v>2024-03-12</v>
      </c>
      <c r="K4" t="str">
        <f>IF(D4="香港仓","香港",IF(D4="武汉仓","武汉","广州"))</f>
        <v>广州</v>
      </c>
    </row>
    <row r="5" spans="1:11">
      <c r="A5" t="s">
        <v>30</v>
      </c>
      <c r="B5" s="4" t="s">
        <v>32</v>
      </c>
      <c r="C5" t="str">
        <f>_xlfn.XLOOKUP(E5,预约送货单!F:F,预约送货单!D:D)</f>
        <v>RY20240312013</v>
      </c>
      <c r="D5" t="s">
        <v>16</v>
      </c>
      <c r="E5" t="str">
        <f>_xlfn.XLOOKUP(F5,预约送货单!Z:Z,预约送货单!F:F)</f>
        <v>CW501KV0147</v>
      </c>
      <c r="F5" t="str">
        <f t="shared" si="0"/>
        <v>CW501KV0147Q3M</v>
      </c>
      <c r="G5">
        <f>VLOOKUP(D5&amp;B5&amp;A5,分仓ST!A:E,5,0)</f>
        <v>16</v>
      </c>
      <c r="H5" t="str">
        <f>_xlfn.XLOOKUP(E5,预约送货单!F:F,预约送货单!E:E)</f>
        <v>正品</v>
      </c>
      <c r="J5" t="str">
        <f>VLOOKUP(E5,预约送货单!F:N,9,0)</f>
        <v>2024-03-12</v>
      </c>
      <c r="K5" t="str">
        <f t="shared" ref="K5:K43" si="1">IF(D5="香港仓","香港",IF(D5="武汉仓","武汉","广州"))</f>
        <v>广州</v>
      </c>
    </row>
    <row r="6" spans="1:11">
      <c r="A6" t="s">
        <v>30</v>
      </c>
      <c r="B6" s="4" t="s">
        <v>33</v>
      </c>
      <c r="C6" t="str">
        <f>_xlfn.XLOOKUP(E6,预约送货单!F:F,预约送货单!D:D)</f>
        <v>RY20240312013</v>
      </c>
      <c r="D6" t="s">
        <v>16</v>
      </c>
      <c r="E6" t="str">
        <f>_xlfn.XLOOKUP(F6,预约送货单!Z:Z,预约送货单!F:F)</f>
        <v>CW501KV0147</v>
      </c>
      <c r="F6" t="str">
        <f t="shared" si="0"/>
        <v>CW501KV0147Q3S</v>
      </c>
      <c r="G6">
        <f>VLOOKUP(D6&amp;B6&amp;A6,分仓ST!A:E,5,0)</f>
        <v>8</v>
      </c>
      <c r="H6" t="str">
        <f>_xlfn.XLOOKUP(E6,预约送货单!F:F,预约送货单!E:E)</f>
        <v>正品</v>
      </c>
      <c r="J6" t="str">
        <f>VLOOKUP(E6,预约送货单!F:N,9,0)</f>
        <v>2024-03-12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J15" sqref="J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34</v>
      </c>
      <c r="B1" s="37" t="s">
        <v>35</v>
      </c>
      <c r="C1" s="36" t="s">
        <v>36</v>
      </c>
      <c r="D1" s="36" t="s">
        <v>37</v>
      </c>
      <c r="E1" s="36" t="s">
        <v>5</v>
      </c>
      <c r="F1" s="36" t="s">
        <v>38</v>
      </c>
      <c r="G1" s="36" t="s">
        <v>39</v>
      </c>
      <c r="H1" s="36" t="s">
        <v>40</v>
      </c>
      <c r="I1" s="36" t="s">
        <v>41</v>
      </c>
      <c r="J1" s="36" t="s">
        <v>6</v>
      </c>
      <c r="K1" s="36" t="s">
        <v>4</v>
      </c>
      <c r="L1" s="36" t="s">
        <v>42</v>
      </c>
      <c r="M1" s="36" t="s">
        <v>43</v>
      </c>
      <c r="N1" s="36" t="s">
        <v>7</v>
      </c>
      <c r="O1" s="36" t="s">
        <v>44</v>
      </c>
      <c r="P1" s="36" t="s">
        <v>45</v>
      </c>
      <c r="Q1" s="36" t="s">
        <v>46</v>
      </c>
      <c r="R1" s="36" t="s">
        <v>47</v>
      </c>
      <c r="S1" s="36" t="s">
        <v>48</v>
      </c>
      <c r="T1" s="36" t="s">
        <v>49</v>
      </c>
      <c r="U1" s="36" t="s">
        <v>1</v>
      </c>
      <c r="V1" s="36" t="s">
        <v>50</v>
      </c>
      <c r="W1" s="36" t="s">
        <v>51</v>
      </c>
      <c r="X1" s="36" t="s">
        <v>52</v>
      </c>
      <c r="Y1" s="36" t="s">
        <v>53</v>
      </c>
      <c r="Z1" s="36" t="s">
        <v>3</v>
      </c>
      <c r="AA1" s="36" t="s">
        <v>54</v>
      </c>
      <c r="AB1" s="36" t="s">
        <v>29</v>
      </c>
      <c r="AC1" s="36" t="s">
        <v>55</v>
      </c>
      <c r="AD1" s="36" t="s">
        <v>56</v>
      </c>
      <c r="AE1" s="36" t="s">
        <v>57</v>
      </c>
      <c r="AF1" s="36" t="s">
        <v>58</v>
      </c>
      <c r="AG1" s="36" t="s">
        <v>59</v>
      </c>
      <c r="AH1" s="36" t="s">
        <v>60</v>
      </c>
      <c r="AI1" s="36" t="s">
        <v>61</v>
      </c>
    </row>
    <row r="2" s="36" customFormat="1" ht="13" spans="1:35">
      <c r="A2" s="38">
        <f>SUMIFS(装箱指令单批量导入!E:E,装箱指令单批量导入!D:D,Z2,装箱指令单批量导入!A:A,D2)</f>
        <v>1</v>
      </c>
      <c r="B2" s="38">
        <f t="shared" ref="B2:B51" si="0">A2-K2</f>
        <v>0</v>
      </c>
      <c r="C2" s="36" t="s">
        <v>62</v>
      </c>
      <c r="D2" s="36" t="s">
        <v>15</v>
      </c>
      <c r="E2" s="36" t="s">
        <v>19</v>
      </c>
      <c r="F2" s="36" t="s">
        <v>17</v>
      </c>
      <c r="G2" s="36" t="s">
        <v>63</v>
      </c>
      <c r="H2" s="36" t="s">
        <v>64</v>
      </c>
      <c r="I2" s="36" t="s">
        <v>65</v>
      </c>
      <c r="J2" s="36" t="s">
        <v>66</v>
      </c>
      <c r="K2" s="36">
        <v>1</v>
      </c>
      <c r="L2" s="36" t="s">
        <v>66</v>
      </c>
      <c r="M2" s="36">
        <v>0</v>
      </c>
      <c r="N2" s="36" t="s">
        <v>20</v>
      </c>
      <c r="O2" s="36" t="s">
        <v>67</v>
      </c>
      <c r="P2" s="36" t="s">
        <v>19</v>
      </c>
      <c r="Q2" s="36" t="s">
        <v>68</v>
      </c>
      <c r="R2" s="36" t="s">
        <v>68</v>
      </c>
      <c r="U2" s="36" t="s">
        <v>16</v>
      </c>
      <c r="V2" s="36" t="s">
        <v>69</v>
      </c>
      <c r="W2" s="36" t="s">
        <v>70</v>
      </c>
      <c r="Z2" s="36" t="s">
        <v>18</v>
      </c>
      <c r="AA2" s="36" t="s">
        <v>71</v>
      </c>
      <c r="AB2" s="36" t="s">
        <v>31</v>
      </c>
      <c r="AC2" s="36"/>
      <c r="AD2" s="36" t="s">
        <v>72</v>
      </c>
      <c r="AE2" s="36" t="s">
        <v>72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1</v>
      </c>
      <c r="B3" s="38">
        <f t="shared" si="0"/>
        <v>0</v>
      </c>
      <c r="C3" s="36" t="s">
        <v>62</v>
      </c>
      <c r="D3" s="36" t="s">
        <v>15</v>
      </c>
      <c r="E3" s="36" t="s">
        <v>19</v>
      </c>
      <c r="F3" s="36" t="s">
        <v>17</v>
      </c>
      <c r="G3" s="36" t="s">
        <v>63</v>
      </c>
      <c r="H3" s="36" t="s">
        <v>64</v>
      </c>
      <c r="I3" s="36" t="s">
        <v>65</v>
      </c>
      <c r="J3" s="36" t="s">
        <v>66</v>
      </c>
      <c r="K3" s="36">
        <v>1</v>
      </c>
      <c r="L3" s="36" t="s">
        <v>66</v>
      </c>
      <c r="M3" s="36">
        <v>0</v>
      </c>
      <c r="N3" s="36" t="s">
        <v>20</v>
      </c>
      <c r="O3" s="36" t="s">
        <v>67</v>
      </c>
      <c r="P3" s="36" t="s">
        <v>19</v>
      </c>
      <c r="Q3" s="36" t="s">
        <v>68</v>
      </c>
      <c r="R3" s="36" t="s">
        <v>68</v>
      </c>
      <c r="U3" s="36" t="s">
        <v>16</v>
      </c>
      <c r="V3" s="36" t="s">
        <v>69</v>
      </c>
      <c r="W3" s="36" t="s">
        <v>70</v>
      </c>
      <c r="Z3" s="36" t="s">
        <v>22</v>
      </c>
      <c r="AA3" s="36" t="s">
        <v>71</v>
      </c>
      <c r="AB3" s="36" t="s">
        <v>32</v>
      </c>
      <c r="AC3" s="36"/>
      <c r="AD3" s="36" t="s">
        <v>72</v>
      </c>
      <c r="AE3" s="36" t="s">
        <v>72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1</v>
      </c>
      <c r="B4" s="38">
        <f t="shared" si="0"/>
        <v>0</v>
      </c>
      <c r="C4" s="36" t="s">
        <v>62</v>
      </c>
      <c r="D4" s="36" t="s">
        <v>15</v>
      </c>
      <c r="E4" s="36" t="s">
        <v>19</v>
      </c>
      <c r="F4" s="36" t="s">
        <v>17</v>
      </c>
      <c r="G4" s="36" t="s">
        <v>63</v>
      </c>
      <c r="H4" s="36" t="s">
        <v>64</v>
      </c>
      <c r="I4" s="36" t="s">
        <v>65</v>
      </c>
      <c r="J4" s="36" t="s">
        <v>66</v>
      </c>
      <c r="K4" s="36">
        <v>1</v>
      </c>
      <c r="L4" s="36" t="s">
        <v>66</v>
      </c>
      <c r="M4" s="36">
        <v>0</v>
      </c>
      <c r="N4" s="36" t="s">
        <v>20</v>
      </c>
      <c r="O4" s="36" t="s">
        <v>67</v>
      </c>
      <c r="P4" s="36" t="s">
        <v>19</v>
      </c>
      <c r="Q4" s="36" t="s">
        <v>68</v>
      </c>
      <c r="R4" s="36" t="s">
        <v>68</v>
      </c>
      <c r="U4" s="36" t="s">
        <v>16</v>
      </c>
      <c r="V4" s="36" t="s">
        <v>69</v>
      </c>
      <c r="W4" s="36" t="s">
        <v>70</v>
      </c>
      <c r="Z4" s="36" t="s">
        <v>23</v>
      </c>
      <c r="AA4" s="36" t="s">
        <v>71</v>
      </c>
      <c r="AB4" s="36" t="s">
        <v>33</v>
      </c>
      <c r="AC4" s="36"/>
      <c r="AD4" s="36" t="s">
        <v>72</v>
      </c>
      <c r="AE4" s="36" t="s">
        <v>72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66" activePane="bottomLeft" state="frozen"/>
      <selection/>
      <selection pane="bottomLeft" activeCell="E71" sqref="E71:E74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73</v>
      </c>
      <c r="B3" t="s">
        <v>74</v>
      </c>
      <c r="C3" t="s">
        <v>28</v>
      </c>
      <c r="D3" t="s">
        <v>75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76</v>
      </c>
      <c r="D4" t="s">
        <v>77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76</v>
      </c>
      <c r="D5" t="s">
        <v>78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76</v>
      </c>
      <c r="D6" t="s">
        <v>79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76</v>
      </c>
      <c r="D7" t="s">
        <v>80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76</v>
      </c>
      <c r="D8" t="s">
        <v>81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76</v>
      </c>
      <c r="D9" t="s">
        <v>82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76</v>
      </c>
      <c r="D10" t="s">
        <v>83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76</v>
      </c>
      <c r="D11" t="s">
        <v>84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76</v>
      </c>
      <c r="D12" t="s">
        <v>85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76</v>
      </c>
      <c r="D13" t="s">
        <v>86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76</v>
      </c>
      <c r="D14" t="s">
        <v>87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76</v>
      </c>
      <c r="D15" t="s">
        <v>88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76</v>
      </c>
      <c r="D16" t="s">
        <v>89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76</v>
      </c>
      <c r="D17" t="s">
        <v>90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76</v>
      </c>
      <c r="D18" t="s">
        <v>91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76</v>
      </c>
      <c r="D19" t="s">
        <v>92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76</v>
      </c>
      <c r="D20" t="s">
        <v>93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76</v>
      </c>
      <c r="D21" t="s">
        <v>94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76</v>
      </c>
      <c r="D22" t="s">
        <v>95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76</v>
      </c>
      <c r="D23" t="s">
        <v>96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76</v>
      </c>
      <c r="D24" t="s">
        <v>97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76</v>
      </c>
      <c r="D25" t="s">
        <v>98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76</v>
      </c>
      <c r="D26" t="s">
        <v>99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76</v>
      </c>
      <c r="D27" t="s">
        <v>100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76</v>
      </c>
      <c r="D28" t="s">
        <v>101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76</v>
      </c>
      <c r="D29" t="s">
        <v>102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28</v>
      </c>
      <c r="D30" t="s">
        <v>77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28</v>
      </c>
      <c r="D31" t="s">
        <v>78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28</v>
      </c>
      <c r="D32" t="s">
        <v>79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28</v>
      </c>
      <c r="D33" t="s">
        <v>80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28</v>
      </c>
      <c r="D34" t="s">
        <v>81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28</v>
      </c>
      <c r="D35" t="s">
        <v>82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28</v>
      </c>
      <c r="D36" t="s">
        <v>83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28</v>
      </c>
      <c r="D37" t="s">
        <v>84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28</v>
      </c>
      <c r="D38" t="s">
        <v>85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28</v>
      </c>
      <c r="D39" t="s">
        <v>86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28</v>
      </c>
      <c r="D40" t="s">
        <v>87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28</v>
      </c>
      <c r="D41" t="s">
        <v>88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28</v>
      </c>
      <c r="D42" t="s">
        <v>89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28</v>
      </c>
      <c r="D43" t="s">
        <v>90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28</v>
      </c>
      <c r="D44" t="s">
        <v>91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28</v>
      </c>
      <c r="D45" t="s">
        <v>92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28</v>
      </c>
      <c r="D46" t="s">
        <v>93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28</v>
      </c>
      <c r="D47" t="s">
        <v>94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28</v>
      </c>
      <c r="D48" t="s">
        <v>95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28</v>
      </c>
      <c r="D49" t="s">
        <v>96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28</v>
      </c>
      <c r="D50" t="s">
        <v>97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28</v>
      </c>
      <c r="D51" t="s">
        <v>98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28</v>
      </c>
      <c r="D52" t="s">
        <v>99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28</v>
      </c>
      <c r="D53" t="s">
        <v>100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28</v>
      </c>
      <c r="D54" t="s">
        <v>101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28</v>
      </c>
      <c r="D55" t="s">
        <v>102</v>
      </c>
      <c r="E55">
        <v>0</v>
      </c>
      <c r="F55">
        <f t="shared" si="5"/>
        <v>0</v>
      </c>
    </row>
    <row r="56" spans="1:6">
      <c r="A56" t="str">
        <f t="shared" si="3"/>
        <v>大货样衣仓XSCW501KV0147Q3</v>
      </c>
      <c r="B56" t="str">
        <f t="shared" si="4"/>
        <v>大货样衣仓XS</v>
      </c>
      <c r="C56" t="s">
        <v>30</v>
      </c>
      <c r="D56" t="s">
        <v>77</v>
      </c>
      <c r="F56">
        <f t="shared" si="5"/>
        <v>0</v>
      </c>
    </row>
    <row r="57" spans="1:6">
      <c r="A57" t="str">
        <f t="shared" si="3"/>
        <v>大货样衣仓SCW501KV0147Q3</v>
      </c>
      <c r="B57" t="str">
        <f t="shared" si="4"/>
        <v>大货样衣仓S</v>
      </c>
      <c r="C57" t="s">
        <v>30</v>
      </c>
      <c r="D57" t="s">
        <v>78</v>
      </c>
      <c r="E57">
        <v>1</v>
      </c>
      <c r="F57">
        <f t="shared" si="5"/>
        <v>1</v>
      </c>
    </row>
    <row r="58" spans="1:6">
      <c r="A58" t="str">
        <f t="shared" si="3"/>
        <v>大货样衣仓MCW501KV0147Q3</v>
      </c>
      <c r="B58" t="str">
        <f t="shared" si="4"/>
        <v>大货样衣仓M</v>
      </c>
      <c r="C58" t="s">
        <v>30</v>
      </c>
      <c r="D58" t="s">
        <v>79</v>
      </c>
      <c r="F58">
        <f t="shared" si="5"/>
        <v>0</v>
      </c>
    </row>
    <row r="59" spans="1:6">
      <c r="A59" t="str">
        <f t="shared" si="3"/>
        <v>大货样衣仓LCW501KV0147Q3</v>
      </c>
      <c r="B59" t="str">
        <f t="shared" si="4"/>
        <v>大货样衣仓L</v>
      </c>
      <c r="C59" t="s">
        <v>30</v>
      </c>
      <c r="D59" t="s">
        <v>80</v>
      </c>
      <c r="F59">
        <f t="shared" si="5"/>
        <v>0</v>
      </c>
    </row>
    <row r="60" spans="1:6">
      <c r="A60" t="str">
        <f t="shared" si="3"/>
        <v>大货样衣仓XLCW501KV0147Q3</v>
      </c>
      <c r="B60" t="str">
        <f t="shared" si="4"/>
        <v>大货样衣仓XL</v>
      </c>
      <c r="C60" t="s">
        <v>30</v>
      </c>
      <c r="D60" t="s">
        <v>81</v>
      </c>
      <c r="F60">
        <f t="shared" si="5"/>
        <v>0</v>
      </c>
    </row>
    <row r="61" spans="1:6">
      <c r="A61" t="str">
        <f t="shared" si="3"/>
        <v>武汉仓XSCW501KV0147Q3</v>
      </c>
      <c r="B61" t="str">
        <f t="shared" si="4"/>
        <v>武汉仓XS</v>
      </c>
      <c r="C61" t="s">
        <v>30</v>
      </c>
      <c r="D61" t="s">
        <v>82</v>
      </c>
      <c r="E61">
        <v>1</v>
      </c>
      <c r="F61">
        <f t="shared" si="5"/>
        <v>1</v>
      </c>
    </row>
    <row r="62" spans="1:6">
      <c r="A62" t="str">
        <f t="shared" si="3"/>
        <v>武汉仓SCW501KV0147Q3</v>
      </c>
      <c r="B62" t="str">
        <f t="shared" si="4"/>
        <v>武汉仓S</v>
      </c>
      <c r="C62" t="s">
        <v>30</v>
      </c>
      <c r="D62" t="s">
        <v>83</v>
      </c>
      <c r="E62">
        <v>1</v>
      </c>
      <c r="F62">
        <f t="shared" si="5"/>
        <v>1</v>
      </c>
    </row>
    <row r="63" spans="1:6">
      <c r="A63" t="str">
        <f t="shared" si="3"/>
        <v>武汉仓MCW501KV0147Q3</v>
      </c>
      <c r="B63" t="str">
        <f t="shared" si="4"/>
        <v>武汉仓M</v>
      </c>
      <c r="C63" t="s">
        <v>30</v>
      </c>
      <c r="D63" t="s">
        <v>84</v>
      </c>
      <c r="E63">
        <v>1</v>
      </c>
      <c r="F63">
        <f t="shared" si="5"/>
        <v>1</v>
      </c>
    </row>
    <row r="64" spans="1:6">
      <c r="A64" t="str">
        <f t="shared" si="3"/>
        <v>武汉仓LCW501KV0147Q3</v>
      </c>
      <c r="B64" t="str">
        <f t="shared" si="4"/>
        <v>武汉仓L</v>
      </c>
      <c r="C64" t="s">
        <v>30</v>
      </c>
      <c r="D64" t="s">
        <v>85</v>
      </c>
      <c r="E64">
        <v>1</v>
      </c>
      <c r="F64">
        <f t="shared" si="5"/>
        <v>1</v>
      </c>
    </row>
    <row r="65" spans="1:6">
      <c r="A65" t="str">
        <f t="shared" si="3"/>
        <v>武汉仓XLCW501KV0147Q3</v>
      </c>
      <c r="B65" t="str">
        <f t="shared" si="4"/>
        <v>武汉仓XL</v>
      </c>
      <c r="C65" t="s">
        <v>30</v>
      </c>
      <c r="D65" t="s">
        <v>86</v>
      </c>
      <c r="F65">
        <f t="shared" si="5"/>
        <v>0</v>
      </c>
    </row>
    <row r="66" spans="1:6">
      <c r="A66" t="str">
        <f t="shared" si="3"/>
        <v>香港仓XSCW501KV0147Q3</v>
      </c>
      <c r="B66" t="str">
        <f t="shared" si="4"/>
        <v>香港仓XS</v>
      </c>
      <c r="C66" t="s">
        <v>30</v>
      </c>
      <c r="D66" t="s">
        <v>87</v>
      </c>
      <c r="E66">
        <v>6</v>
      </c>
      <c r="F66">
        <f t="shared" si="5"/>
        <v>6</v>
      </c>
    </row>
    <row r="67" spans="1:6">
      <c r="A67" t="str">
        <f t="shared" si="3"/>
        <v>香港仓SCW501KV0147Q3</v>
      </c>
      <c r="B67" t="str">
        <f t="shared" si="4"/>
        <v>香港仓S</v>
      </c>
      <c r="C67" t="s">
        <v>30</v>
      </c>
      <c r="D67" t="s">
        <v>88</v>
      </c>
      <c r="E67">
        <v>18</v>
      </c>
      <c r="F67">
        <f t="shared" si="5"/>
        <v>18</v>
      </c>
    </row>
    <row r="68" spans="1:6">
      <c r="A68" t="str">
        <f t="shared" si="3"/>
        <v>香港仓MCW501KV0147Q3</v>
      </c>
      <c r="B68" t="str">
        <f t="shared" si="4"/>
        <v>香港仓M</v>
      </c>
      <c r="C68" t="s">
        <v>30</v>
      </c>
      <c r="D68" t="s">
        <v>89</v>
      </c>
      <c r="E68">
        <v>25</v>
      </c>
      <c r="F68">
        <f t="shared" si="5"/>
        <v>25</v>
      </c>
    </row>
    <row r="69" spans="1:6">
      <c r="A69" t="str">
        <f t="shared" ref="A69:A100" si="6">B69&amp;C69</f>
        <v>香港仓LCW501KV0147Q3</v>
      </c>
      <c r="B69" t="str">
        <f t="shared" ref="B69:B100" si="7">RIGHT(D69,LEN(D69)-FIND(":",D69,1))</f>
        <v>香港仓L</v>
      </c>
      <c r="C69" t="s">
        <v>30</v>
      </c>
      <c r="D69" t="s">
        <v>90</v>
      </c>
      <c r="E69">
        <v>6</v>
      </c>
      <c r="F69">
        <f t="shared" ref="F69:F93" si="8">E69</f>
        <v>6</v>
      </c>
    </row>
    <row r="70" spans="1:6">
      <c r="A70" t="str">
        <f t="shared" si="6"/>
        <v>香港仓XLCW501KV0147Q3</v>
      </c>
      <c r="B70" t="str">
        <f t="shared" si="7"/>
        <v>香港仓XL</v>
      </c>
      <c r="C70" t="s">
        <v>30</v>
      </c>
      <c r="D70" t="s">
        <v>91</v>
      </c>
      <c r="F70">
        <f t="shared" si="8"/>
        <v>0</v>
      </c>
    </row>
    <row r="71" spans="1:6">
      <c r="A71" t="str">
        <f t="shared" si="6"/>
        <v>南浦正品仓XSCW501KV0147Q3</v>
      </c>
      <c r="B71" t="str">
        <f t="shared" si="7"/>
        <v>南浦正品仓XS</v>
      </c>
      <c r="C71" t="s">
        <v>30</v>
      </c>
      <c r="D71" t="s">
        <v>92</v>
      </c>
      <c r="E71">
        <v>3</v>
      </c>
      <c r="F71">
        <f t="shared" si="8"/>
        <v>3</v>
      </c>
    </row>
    <row r="72" spans="1:6">
      <c r="A72" t="str">
        <f t="shared" si="6"/>
        <v>南浦正品仓SCW501KV0147Q3</v>
      </c>
      <c r="B72" t="str">
        <f t="shared" si="7"/>
        <v>南浦正品仓S</v>
      </c>
      <c r="C72" t="s">
        <v>30</v>
      </c>
      <c r="D72" t="s">
        <v>93</v>
      </c>
      <c r="E72">
        <v>8</v>
      </c>
      <c r="F72">
        <f t="shared" si="8"/>
        <v>8</v>
      </c>
    </row>
    <row r="73" spans="1:6">
      <c r="A73" t="str">
        <f t="shared" si="6"/>
        <v>南浦正品仓MCW501KV0147Q3</v>
      </c>
      <c r="B73" t="str">
        <f t="shared" si="7"/>
        <v>南浦正品仓M</v>
      </c>
      <c r="C73" t="s">
        <v>30</v>
      </c>
      <c r="D73" t="s">
        <v>94</v>
      </c>
      <c r="E73">
        <v>16</v>
      </c>
      <c r="F73">
        <f t="shared" si="8"/>
        <v>16</v>
      </c>
    </row>
    <row r="74" spans="1:6">
      <c r="A74" t="str">
        <f t="shared" si="6"/>
        <v>南浦正品仓LCW501KV0147Q3</v>
      </c>
      <c r="B74" t="str">
        <f t="shared" si="7"/>
        <v>南浦正品仓L</v>
      </c>
      <c r="C74" t="s">
        <v>30</v>
      </c>
      <c r="D74" t="s">
        <v>95</v>
      </c>
      <c r="E74">
        <v>3</v>
      </c>
      <c r="F74">
        <f t="shared" si="8"/>
        <v>3</v>
      </c>
    </row>
    <row r="75" spans="1:6">
      <c r="A75" t="str">
        <f t="shared" si="6"/>
        <v>南浦正品仓XLCW501KV0147Q3</v>
      </c>
      <c r="B75" t="str">
        <f t="shared" si="7"/>
        <v>南浦正品仓XL</v>
      </c>
      <c r="C75" t="s">
        <v>30</v>
      </c>
      <c r="D75" t="s">
        <v>96</v>
      </c>
      <c r="E75">
        <v>0</v>
      </c>
      <c r="F75">
        <f t="shared" si="8"/>
        <v>0</v>
      </c>
    </row>
    <row r="76" spans="1:6">
      <c r="A76" t="str">
        <f t="shared" si="6"/>
        <v>南浦拍照样衣仓SCW501KV0147Q3</v>
      </c>
      <c r="B76" t="str">
        <f t="shared" si="7"/>
        <v>南浦拍照样衣仓S</v>
      </c>
      <c r="C76" t="s">
        <v>30</v>
      </c>
      <c r="D76" t="s">
        <v>97</v>
      </c>
      <c r="F76">
        <f t="shared" si="8"/>
        <v>0</v>
      </c>
    </row>
    <row r="77" spans="1:6">
      <c r="A77" t="str">
        <f t="shared" si="6"/>
        <v>南浦拍照样衣仓XSCW501KV0147Q3</v>
      </c>
      <c r="B77" t="str">
        <f t="shared" si="7"/>
        <v>南浦拍照样衣仓XS</v>
      </c>
      <c r="C77" t="s">
        <v>30</v>
      </c>
      <c r="D77" t="s">
        <v>98</v>
      </c>
      <c r="F77">
        <f t="shared" si="8"/>
        <v>0</v>
      </c>
    </row>
    <row r="78" spans="1:6">
      <c r="A78" t="str">
        <f t="shared" si="6"/>
        <v>南浦拍照样衣仓MCW501KV0147Q3</v>
      </c>
      <c r="B78" t="str">
        <f t="shared" si="7"/>
        <v>南浦拍照样衣仓M</v>
      </c>
      <c r="C78" t="s">
        <v>30</v>
      </c>
      <c r="D78" t="s">
        <v>99</v>
      </c>
      <c r="F78">
        <f t="shared" si="8"/>
        <v>0</v>
      </c>
    </row>
    <row r="79" spans="1:6">
      <c r="A79" t="str">
        <f t="shared" si="6"/>
        <v>南浦拍照样衣仓LCW501KV0147Q3</v>
      </c>
      <c r="B79" t="str">
        <f t="shared" si="7"/>
        <v>南浦拍照样衣仓L</v>
      </c>
      <c r="C79" t="s">
        <v>30</v>
      </c>
      <c r="D79" t="s">
        <v>100</v>
      </c>
      <c r="F79">
        <f t="shared" si="8"/>
        <v>0</v>
      </c>
    </row>
    <row r="80" spans="1:6">
      <c r="A80" t="str">
        <f t="shared" si="6"/>
        <v>南浦拍照样衣仓XLCW501KV0147Q3</v>
      </c>
      <c r="B80" t="str">
        <f t="shared" si="7"/>
        <v>南浦拍照样衣仓XL</v>
      </c>
      <c r="C80" t="s">
        <v>30</v>
      </c>
      <c r="D80" t="s">
        <v>101</v>
      </c>
      <c r="F80">
        <f t="shared" si="8"/>
        <v>0</v>
      </c>
    </row>
    <row r="81" spans="1:6">
      <c r="A81" t="str">
        <f t="shared" si="6"/>
        <v>南浦拍照样衣仓FCW501KV0147Q3</v>
      </c>
      <c r="B81" t="str">
        <f t="shared" si="7"/>
        <v>南浦拍照样衣仓F</v>
      </c>
      <c r="C81" t="s">
        <v>30</v>
      </c>
      <c r="D81" t="s">
        <v>102</v>
      </c>
      <c r="F81">
        <f t="shared" si="8"/>
        <v>0</v>
      </c>
    </row>
    <row r="82" spans="1:6">
      <c r="A82" t="str">
        <f t="shared" si="6"/>
        <v>大货样衣仓XSC104S-0112-B3BK</v>
      </c>
      <c r="B82" t="str">
        <f t="shared" si="7"/>
        <v>大货样衣仓XS</v>
      </c>
      <c r="C82" t="s">
        <v>103</v>
      </c>
      <c r="D82" t="s">
        <v>77</v>
      </c>
      <c r="F82">
        <f t="shared" si="8"/>
        <v>0</v>
      </c>
    </row>
    <row r="83" spans="1:6">
      <c r="A83" t="str">
        <f t="shared" si="6"/>
        <v>大货样衣仓SC104S-0112-B3BK</v>
      </c>
      <c r="B83" t="str">
        <f t="shared" si="7"/>
        <v>大货样衣仓S</v>
      </c>
      <c r="C83" t="s">
        <v>103</v>
      </c>
      <c r="D83" t="s">
        <v>78</v>
      </c>
      <c r="E83">
        <v>1</v>
      </c>
      <c r="F83">
        <f t="shared" si="8"/>
        <v>1</v>
      </c>
    </row>
    <row r="84" spans="1:6">
      <c r="A84" t="str">
        <f t="shared" si="6"/>
        <v>大货样衣仓MC104S-0112-B3BK</v>
      </c>
      <c r="B84" t="str">
        <f t="shared" si="7"/>
        <v>大货样衣仓M</v>
      </c>
      <c r="C84" t="s">
        <v>103</v>
      </c>
      <c r="D84" t="s">
        <v>79</v>
      </c>
      <c r="F84">
        <f t="shared" si="8"/>
        <v>0</v>
      </c>
    </row>
    <row r="85" spans="1:6">
      <c r="A85" t="str">
        <f t="shared" si="6"/>
        <v>大货样衣仓LC104S-0112-B3BK</v>
      </c>
      <c r="B85" t="str">
        <f t="shared" si="7"/>
        <v>大货样衣仓L</v>
      </c>
      <c r="C85" t="s">
        <v>103</v>
      </c>
      <c r="D85" t="s">
        <v>80</v>
      </c>
      <c r="F85">
        <f t="shared" si="8"/>
        <v>0</v>
      </c>
    </row>
    <row r="86" spans="1:6">
      <c r="A86" t="str">
        <f t="shared" si="6"/>
        <v>大货样衣仓XLC104S-0112-B3BK</v>
      </c>
      <c r="B86" t="str">
        <f t="shared" si="7"/>
        <v>大货样衣仓XL</v>
      </c>
      <c r="C86" t="s">
        <v>103</v>
      </c>
      <c r="D86" t="s">
        <v>81</v>
      </c>
      <c r="F86">
        <f t="shared" si="8"/>
        <v>0</v>
      </c>
    </row>
    <row r="87" spans="1:6">
      <c r="A87" t="str">
        <f t="shared" si="6"/>
        <v>武汉仓XSC104S-0112-B3BK</v>
      </c>
      <c r="B87" t="str">
        <f t="shared" si="7"/>
        <v>武汉仓XS</v>
      </c>
      <c r="C87" t="s">
        <v>103</v>
      </c>
      <c r="D87" t="s">
        <v>82</v>
      </c>
      <c r="E87">
        <v>1</v>
      </c>
      <c r="F87">
        <f t="shared" si="8"/>
        <v>1</v>
      </c>
    </row>
    <row r="88" spans="1:6">
      <c r="A88" t="str">
        <f t="shared" si="6"/>
        <v>武汉仓SC104S-0112-B3BK</v>
      </c>
      <c r="B88" t="str">
        <f t="shared" si="7"/>
        <v>武汉仓S</v>
      </c>
      <c r="C88" t="s">
        <v>103</v>
      </c>
      <c r="D88" t="s">
        <v>83</v>
      </c>
      <c r="E88">
        <v>2</v>
      </c>
      <c r="F88">
        <f t="shared" si="8"/>
        <v>2</v>
      </c>
    </row>
    <row r="89" spans="1:6">
      <c r="A89" t="str">
        <f t="shared" si="6"/>
        <v>武汉仓MC104S-0112-B3BK</v>
      </c>
      <c r="B89" t="str">
        <f t="shared" si="7"/>
        <v>武汉仓M</v>
      </c>
      <c r="C89" t="s">
        <v>103</v>
      </c>
      <c r="D89" t="s">
        <v>84</v>
      </c>
      <c r="E89">
        <v>2</v>
      </c>
      <c r="F89">
        <f t="shared" si="8"/>
        <v>2</v>
      </c>
    </row>
    <row r="90" spans="1:6">
      <c r="A90" t="str">
        <f t="shared" si="6"/>
        <v>武汉仓LC104S-0112-B3BK</v>
      </c>
      <c r="B90" t="str">
        <f t="shared" si="7"/>
        <v>武汉仓L</v>
      </c>
      <c r="C90" t="s">
        <v>103</v>
      </c>
      <c r="D90" t="s">
        <v>85</v>
      </c>
      <c r="E90">
        <v>1</v>
      </c>
      <c r="F90">
        <f t="shared" si="8"/>
        <v>1</v>
      </c>
    </row>
    <row r="91" spans="1:6">
      <c r="A91" t="str">
        <f t="shared" si="6"/>
        <v>武汉仓XLC104S-0112-B3BK</v>
      </c>
      <c r="B91" t="str">
        <f t="shared" si="7"/>
        <v>武汉仓XL</v>
      </c>
      <c r="C91" t="s">
        <v>103</v>
      </c>
      <c r="D91" t="s">
        <v>86</v>
      </c>
      <c r="F91">
        <f t="shared" si="8"/>
        <v>0</v>
      </c>
    </row>
    <row r="92" spans="1:6">
      <c r="A92" t="str">
        <f t="shared" si="6"/>
        <v>香港仓XSC104S-0112-B3BK</v>
      </c>
      <c r="B92" t="str">
        <f t="shared" si="7"/>
        <v>香港仓XS</v>
      </c>
      <c r="C92" t="s">
        <v>103</v>
      </c>
      <c r="D92" t="s">
        <v>87</v>
      </c>
      <c r="E92">
        <v>5</v>
      </c>
      <c r="F92">
        <f t="shared" si="8"/>
        <v>5</v>
      </c>
    </row>
    <row r="93" spans="1:6">
      <c r="A93" t="str">
        <f t="shared" si="6"/>
        <v>香港仓SC104S-0112-B3BK</v>
      </c>
      <c r="B93" t="str">
        <f t="shared" si="7"/>
        <v>香港仓S</v>
      </c>
      <c r="C93" t="s">
        <v>103</v>
      </c>
      <c r="D93" t="s">
        <v>88</v>
      </c>
      <c r="E93">
        <v>40</v>
      </c>
      <c r="F93">
        <f t="shared" si="8"/>
        <v>40</v>
      </c>
    </row>
    <row r="94" spans="1:6">
      <c r="A94" t="str">
        <f t="shared" si="6"/>
        <v>香港仓MC104S-0112-B3BK</v>
      </c>
      <c r="B94" t="str">
        <f t="shared" si="7"/>
        <v>香港仓M</v>
      </c>
      <c r="C94" t="s">
        <v>103</v>
      </c>
      <c r="D94" t="s">
        <v>89</v>
      </c>
      <c r="E94">
        <v>56</v>
      </c>
      <c r="F94">
        <f t="shared" ref="F94:F123" si="9">E94</f>
        <v>56</v>
      </c>
    </row>
    <row r="95" spans="1:6">
      <c r="A95" t="str">
        <f t="shared" si="6"/>
        <v>香港仓LC104S-0112-B3BK</v>
      </c>
      <c r="B95" t="str">
        <f t="shared" si="7"/>
        <v>香港仓L</v>
      </c>
      <c r="C95" t="s">
        <v>103</v>
      </c>
      <c r="D95" t="s">
        <v>90</v>
      </c>
      <c r="E95">
        <v>20</v>
      </c>
      <c r="F95">
        <f t="shared" si="9"/>
        <v>20</v>
      </c>
    </row>
    <row r="96" spans="1:6">
      <c r="A96" t="str">
        <f t="shared" si="6"/>
        <v>香港仓XLC104S-0112-B3BK</v>
      </c>
      <c r="B96" t="str">
        <f t="shared" si="7"/>
        <v>香港仓XL</v>
      </c>
      <c r="C96" t="s">
        <v>103</v>
      </c>
      <c r="D96" t="s">
        <v>91</v>
      </c>
      <c r="F96">
        <f t="shared" si="9"/>
        <v>0</v>
      </c>
    </row>
    <row r="97" spans="1:6">
      <c r="A97" t="str">
        <f t="shared" si="6"/>
        <v>南浦正品仓XSC104S-0112-B3BK</v>
      </c>
      <c r="B97" t="str">
        <f t="shared" si="7"/>
        <v>南浦正品仓XS</v>
      </c>
      <c r="C97" t="s">
        <v>103</v>
      </c>
      <c r="D97" t="s">
        <v>92</v>
      </c>
      <c r="E97">
        <v>5</v>
      </c>
      <c r="F97">
        <f t="shared" si="9"/>
        <v>5</v>
      </c>
    </row>
    <row r="98" spans="1:6">
      <c r="A98" t="str">
        <f t="shared" si="6"/>
        <v>南浦正品仓SC104S-0112-B3BK</v>
      </c>
      <c r="B98" t="str">
        <f t="shared" si="7"/>
        <v>南浦正品仓S</v>
      </c>
      <c r="C98" t="s">
        <v>103</v>
      </c>
      <c r="D98" t="s">
        <v>93</v>
      </c>
      <c r="E98">
        <v>20</v>
      </c>
      <c r="F98">
        <f t="shared" si="9"/>
        <v>20</v>
      </c>
    </row>
    <row r="99" spans="1:6">
      <c r="A99" t="str">
        <f t="shared" si="6"/>
        <v>南浦正品仓MC104S-0112-B3BK</v>
      </c>
      <c r="B99" t="str">
        <f t="shared" si="7"/>
        <v>南浦正品仓M</v>
      </c>
      <c r="C99" t="s">
        <v>103</v>
      </c>
      <c r="D99" t="s">
        <v>94</v>
      </c>
      <c r="E99">
        <v>26</v>
      </c>
      <c r="F99">
        <f t="shared" si="9"/>
        <v>26</v>
      </c>
    </row>
    <row r="100" spans="1:6">
      <c r="A100" t="str">
        <f t="shared" si="6"/>
        <v>南浦正品仓LC104S-0112-B3BK</v>
      </c>
      <c r="B100" t="str">
        <f t="shared" si="7"/>
        <v>南浦正品仓L</v>
      </c>
      <c r="C100" t="s">
        <v>103</v>
      </c>
      <c r="D100" t="s">
        <v>95</v>
      </c>
      <c r="E100">
        <v>10</v>
      </c>
      <c r="F100">
        <f t="shared" si="9"/>
        <v>10</v>
      </c>
    </row>
    <row r="101" spans="1:6">
      <c r="A101" t="str">
        <f t="shared" ref="A101:A123" si="10">B101&amp;C101</f>
        <v>南浦正品仓XLC104S-0112-B3BK</v>
      </c>
      <c r="B101" t="str">
        <f t="shared" ref="B101:B123" si="11">RIGHT(D101,LEN(D101)-FIND(":",D101,1))</f>
        <v>南浦正品仓XL</v>
      </c>
      <c r="C101" t="s">
        <v>103</v>
      </c>
      <c r="D101" t="s">
        <v>96</v>
      </c>
      <c r="E101">
        <v>0</v>
      </c>
      <c r="F101">
        <f t="shared" si="9"/>
        <v>0</v>
      </c>
    </row>
    <row r="102" spans="1:6">
      <c r="A102" t="str">
        <f t="shared" si="10"/>
        <v>南浦拍照样衣仓SC104S-0112-B3BK</v>
      </c>
      <c r="B102" t="str">
        <f t="shared" si="11"/>
        <v>南浦拍照样衣仓S</v>
      </c>
      <c r="C102" t="s">
        <v>103</v>
      </c>
      <c r="D102" t="s">
        <v>97</v>
      </c>
      <c r="F102">
        <f t="shared" si="9"/>
        <v>0</v>
      </c>
    </row>
    <row r="103" spans="1:6">
      <c r="A103" t="str">
        <f t="shared" si="10"/>
        <v>南浦拍照样衣仓XSC104S-0112-B3BK</v>
      </c>
      <c r="B103" t="str">
        <f t="shared" si="11"/>
        <v>南浦拍照样衣仓XS</v>
      </c>
      <c r="C103" t="s">
        <v>103</v>
      </c>
      <c r="D103" t="s">
        <v>98</v>
      </c>
      <c r="F103">
        <f t="shared" si="9"/>
        <v>0</v>
      </c>
    </row>
    <row r="104" spans="1:6">
      <c r="A104" t="str">
        <f t="shared" si="10"/>
        <v>南浦拍照样衣仓MC104S-0112-B3BK</v>
      </c>
      <c r="B104" t="str">
        <f t="shared" si="11"/>
        <v>南浦拍照样衣仓M</v>
      </c>
      <c r="C104" t="s">
        <v>103</v>
      </c>
      <c r="D104" t="s">
        <v>99</v>
      </c>
      <c r="F104">
        <f t="shared" si="9"/>
        <v>0</v>
      </c>
    </row>
    <row r="105" spans="1:6">
      <c r="A105" t="str">
        <f t="shared" si="10"/>
        <v>南浦拍照样衣仓LC104S-0112-B3BK</v>
      </c>
      <c r="B105" t="str">
        <f t="shared" si="11"/>
        <v>南浦拍照样衣仓L</v>
      </c>
      <c r="C105" t="s">
        <v>103</v>
      </c>
      <c r="D105" t="s">
        <v>100</v>
      </c>
      <c r="F105">
        <f t="shared" si="9"/>
        <v>0</v>
      </c>
    </row>
    <row r="106" spans="1:6">
      <c r="A106" t="str">
        <f t="shared" si="10"/>
        <v>南浦拍照样衣仓XLC104S-0112-B3BK</v>
      </c>
      <c r="B106" t="str">
        <f t="shared" si="11"/>
        <v>南浦拍照样衣仓XL</v>
      </c>
      <c r="C106" t="s">
        <v>103</v>
      </c>
      <c r="D106" t="s">
        <v>101</v>
      </c>
      <c r="F106">
        <f t="shared" si="9"/>
        <v>0</v>
      </c>
    </row>
    <row r="107" spans="1:6">
      <c r="A107" t="str">
        <f t="shared" si="10"/>
        <v>南浦拍照样衣仓FC104S-0112-B3BK</v>
      </c>
      <c r="B107" t="str">
        <f t="shared" si="11"/>
        <v>南浦拍照样衣仓F</v>
      </c>
      <c r="C107" t="s">
        <v>103</v>
      </c>
      <c r="D107" t="s">
        <v>102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Z3" activePane="bottomRight" state="frozen"/>
      <selection/>
      <selection pane="topRight"/>
      <selection pane="bottomLeft"/>
      <selection pane="bottomRight" activeCell="AJ4" sqref="AJ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104</v>
      </c>
      <c r="B1" s="4" t="s">
        <v>105</v>
      </c>
      <c r="C1" s="4" t="s">
        <v>106</v>
      </c>
      <c r="D1" s="4" t="s">
        <v>107</v>
      </c>
      <c r="E1" s="4" t="s">
        <v>108</v>
      </c>
      <c r="F1" s="4" t="s">
        <v>54</v>
      </c>
      <c r="G1" s="4" t="s">
        <v>28</v>
      </c>
      <c r="H1" s="4" t="s">
        <v>109</v>
      </c>
      <c r="I1" s="4" t="s">
        <v>110</v>
      </c>
      <c r="J1" s="4" t="s">
        <v>110</v>
      </c>
      <c r="K1" s="4" t="s">
        <v>111</v>
      </c>
      <c r="L1" s="4" t="s">
        <v>112</v>
      </c>
      <c r="M1" s="4" t="s">
        <v>113</v>
      </c>
      <c r="N1" s="4" t="s">
        <v>114</v>
      </c>
      <c r="O1" s="4" t="s">
        <v>115</v>
      </c>
      <c r="P1" s="5" t="s">
        <v>116</v>
      </c>
      <c r="Q1" s="4" t="s">
        <v>33</v>
      </c>
      <c r="R1" s="4" t="s">
        <v>32</v>
      </c>
      <c r="S1" s="4" t="s">
        <v>31</v>
      </c>
      <c r="T1" s="4" t="s">
        <v>117</v>
      </c>
      <c r="U1" s="4" t="s">
        <v>118</v>
      </c>
      <c r="V1" s="4" t="s">
        <v>119</v>
      </c>
      <c r="W1" s="9" t="s">
        <v>120</v>
      </c>
      <c r="X1" s="4" t="s">
        <v>55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121</v>
      </c>
      <c r="AG1" s="4" t="s">
        <v>55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122</v>
      </c>
      <c r="AP1" s="4" t="s">
        <v>55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123</v>
      </c>
      <c r="AY1" s="4" t="s">
        <v>55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124</v>
      </c>
      <c r="BH1" s="4" t="s">
        <v>55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125</v>
      </c>
      <c r="BQ1" s="4" t="s">
        <v>55</v>
      </c>
    </row>
    <row r="2" s="2" customFormat="1" ht="42" customHeight="1" spans="1:69">
      <c r="A2" s="10" t="s">
        <v>104</v>
      </c>
      <c r="B2" s="11" t="s">
        <v>105</v>
      </c>
      <c r="C2" s="11" t="s">
        <v>106</v>
      </c>
      <c r="D2" s="11" t="s">
        <v>107</v>
      </c>
      <c r="E2" s="11" t="s">
        <v>108</v>
      </c>
      <c r="F2" s="11" t="s">
        <v>54</v>
      </c>
      <c r="G2" s="11" t="s">
        <v>28</v>
      </c>
      <c r="H2" s="11" t="s">
        <v>109</v>
      </c>
      <c r="I2" s="11" t="s">
        <v>110</v>
      </c>
      <c r="J2" s="11" t="s">
        <v>110</v>
      </c>
      <c r="K2" s="11" t="s">
        <v>111</v>
      </c>
      <c r="L2" s="11" t="s">
        <v>112</v>
      </c>
      <c r="M2" s="11" t="s">
        <v>113</v>
      </c>
      <c r="N2" s="11" t="s">
        <v>114</v>
      </c>
      <c r="O2" s="11" t="s">
        <v>115</v>
      </c>
      <c r="P2" s="17" t="s">
        <v>116</v>
      </c>
      <c r="Q2" s="17" t="s">
        <v>33</v>
      </c>
      <c r="R2" s="17" t="s">
        <v>32</v>
      </c>
      <c r="S2" s="17" t="s">
        <v>31</v>
      </c>
      <c r="T2" s="17" t="s">
        <v>117</v>
      </c>
      <c r="U2" s="17" t="s">
        <v>118</v>
      </c>
      <c r="V2" s="17" t="s">
        <v>119</v>
      </c>
      <c r="W2" s="17" t="s">
        <v>120</v>
      </c>
      <c r="X2" s="17" t="s">
        <v>55</v>
      </c>
      <c r="Y2" s="26" t="s">
        <v>116</v>
      </c>
      <c r="Z2" s="26" t="s">
        <v>33</v>
      </c>
      <c r="AA2" s="26" t="s">
        <v>32</v>
      </c>
      <c r="AB2" s="26" t="s">
        <v>31</v>
      </c>
      <c r="AC2" s="26" t="s">
        <v>117</v>
      </c>
      <c r="AD2" s="26" t="s">
        <v>118</v>
      </c>
      <c r="AE2" s="26" t="s">
        <v>119</v>
      </c>
      <c r="AF2" s="26" t="s">
        <v>126</v>
      </c>
      <c r="AG2" s="26" t="s">
        <v>55</v>
      </c>
      <c r="AH2" s="27" t="s">
        <v>116</v>
      </c>
      <c r="AI2" s="27" t="s">
        <v>33</v>
      </c>
      <c r="AJ2" s="27" t="s">
        <v>32</v>
      </c>
      <c r="AK2" s="27" t="s">
        <v>31</v>
      </c>
      <c r="AL2" s="27" t="s">
        <v>117</v>
      </c>
      <c r="AM2" s="27" t="s">
        <v>118</v>
      </c>
      <c r="AN2" s="27" t="s">
        <v>119</v>
      </c>
      <c r="AO2" s="27" t="s">
        <v>127</v>
      </c>
      <c r="AP2" s="27" t="s">
        <v>55</v>
      </c>
      <c r="AQ2" s="29" t="s">
        <v>116</v>
      </c>
      <c r="AR2" s="29" t="s">
        <v>33</v>
      </c>
      <c r="AS2" s="29" t="s">
        <v>32</v>
      </c>
      <c r="AT2" s="29" t="s">
        <v>31</v>
      </c>
      <c r="AU2" s="29" t="s">
        <v>117</v>
      </c>
      <c r="AV2" s="29" t="s">
        <v>118</v>
      </c>
      <c r="AW2" s="29" t="s">
        <v>119</v>
      </c>
      <c r="AX2" s="29" t="s">
        <v>16</v>
      </c>
      <c r="AY2" s="29" t="s">
        <v>55</v>
      </c>
      <c r="AZ2" s="32" t="s">
        <v>116</v>
      </c>
      <c r="BA2" s="32" t="s">
        <v>33</v>
      </c>
      <c r="BB2" s="32" t="s">
        <v>32</v>
      </c>
      <c r="BC2" s="32" t="s">
        <v>31</v>
      </c>
      <c r="BD2" s="32" t="s">
        <v>117</v>
      </c>
      <c r="BE2" s="32" t="s">
        <v>118</v>
      </c>
      <c r="BF2" s="32" t="s">
        <v>119</v>
      </c>
      <c r="BG2" s="32" t="s">
        <v>128</v>
      </c>
      <c r="BH2" s="32" t="s">
        <v>55</v>
      </c>
      <c r="BI2" s="35" t="s">
        <v>116</v>
      </c>
      <c r="BJ2" s="35" t="s">
        <v>33</v>
      </c>
      <c r="BK2" s="35" t="s">
        <v>32</v>
      </c>
      <c r="BL2" s="35" t="s">
        <v>31</v>
      </c>
      <c r="BM2" s="35" t="s">
        <v>117</v>
      </c>
      <c r="BN2" s="35" t="s">
        <v>118</v>
      </c>
      <c r="BO2" s="35" t="s">
        <v>119</v>
      </c>
      <c r="BP2" s="35" t="s">
        <v>125</v>
      </c>
      <c r="BQ2" s="35" t="s">
        <v>55</v>
      </c>
    </row>
    <row r="3" s="3" customFormat="1" ht="29" customHeight="1" spans="1:69">
      <c r="A3" s="12">
        <v>45363</v>
      </c>
      <c r="B3" s="13"/>
      <c r="C3" s="13"/>
      <c r="D3" s="13" t="s">
        <v>129</v>
      </c>
      <c r="E3" s="13"/>
      <c r="F3" s="13"/>
      <c r="G3" s="13" t="s">
        <v>30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e">
        <v>#N/A</v>
      </c>
      <c r="M3" s="13" t="e">
        <v>#N/A</v>
      </c>
      <c r="N3" s="18" t="e">
        <v>#N/A</v>
      </c>
      <c r="O3" s="19" t="s">
        <v>133</v>
      </c>
      <c r="P3" s="20">
        <v>10</v>
      </c>
      <c r="Q3" s="13">
        <v>28</v>
      </c>
      <c r="R3" s="13">
        <v>42</v>
      </c>
      <c r="S3" s="13">
        <v>10</v>
      </c>
      <c r="T3" s="13"/>
      <c r="U3" s="13"/>
      <c r="V3" s="13"/>
      <c r="W3" s="24">
        <v>90</v>
      </c>
      <c r="X3" s="18"/>
      <c r="Y3" s="20">
        <v>1</v>
      </c>
      <c r="Z3" s="13">
        <v>1</v>
      </c>
      <c r="AA3" s="13">
        <v>1</v>
      </c>
      <c r="AB3" s="13">
        <v>1</v>
      </c>
      <c r="AC3" s="13"/>
      <c r="AD3" s="13"/>
      <c r="AE3" s="13"/>
      <c r="AF3" s="24">
        <v>4</v>
      </c>
      <c r="AG3" s="18"/>
      <c r="AH3" s="20">
        <v>6</v>
      </c>
      <c r="AI3" s="13">
        <v>18</v>
      </c>
      <c r="AJ3" s="13">
        <v>25</v>
      </c>
      <c r="AK3" s="13">
        <v>6</v>
      </c>
      <c r="AL3" s="13"/>
      <c r="AM3" s="13"/>
      <c r="AN3" s="13"/>
      <c r="AO3" s="24">
        <v>55</v>
      </c>
      <c r="AP3" s="30"/>
      <c r="AQ3" s="20">
        <v>3</v>
      </c>
      <c r="AR3" s="13">
        <v>8</v>
      </c>
      <c r="AS3" s="13">
        <v>16</v>
      </c>
      <c r="AT3" s="13">
        <v>3</v>
      </c>
      <c r="AU3" s="13">
        <v>0</v>
      </c>
      <c r="AV3" s="13"/>
      <c r="AW3" s="13">
        <v>0</v>
      </c>
      <c r="AX3" s="24">
        <v>30</v>
      </c>
      <c r="AY3" s="33"/>
      <c r="AZ3" s="20"/>
      <c r="BA3" s="13"/>
      <c r="BB3" s="13"/>
      <c r="BC3" s="13"/>
      <c r="BD3" s="13"/>
      <c r="BE3" s="13"/>
      <c r="BF3" s="13"/>
      <c r="BG3" s="24"/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>
        <v>45363</v>
      </c>
      <c r="B4" s="13"/>
      <c r="C4" s="13" t="s">
        <v>134</v>
      </c>
      <c r="D4" s="13" t="str">
        <f>_xlfn.DISPIMG("ID_C89F0F279FD14744AB083249629DC116",1)</f>
        <v>=DISPIMG("ID_C89F0F279FD14744AB083249629DC116",1)</v>
      </c>
      <c r="E4" s="13"/>
      <c r="F4" s="13"/>
      <c r="G4" s="13" t="s">
        <v>103</v>
      </c>
      <c r="H4" s="13" t="s">
        <v>130</v>
      </c>
      <c r="I4" s="13" t="s">
        <v>135</v>
      </c>
      <c r="J4" s="13" t="s">
        <v>136</v>
      </c>
      <c r="K4" s="13" t="e">
        <v>#N/A</v>
      </c>
      <c r="L4" s="13" t="e">
        <v>#N/A</v>
      </c>
      <c r="M4" s="13" t="e">
        <v>#N/A</v>
      </c>
      <c r="N4" s="18" t="e">
        <v>#N/A</v>
      </c>
      <c r="O4" s="19" t="s">
        <v>133</v>
      </c>
      <c r="P4" s="20">
        <v>11</v>
      </c>
      <c r="Q4" s="13">
        <v>63</v>
      </c>
      <c r="R4" s="13">
        <v>84</v>
      </c>
      <c r="S4" s="13">
        <v>31</v>
      </c>
      <c r="T4" s="13"/>
      <c r="U4" s="13"/>
      <c r="V4" s="13"/>
      <c r="W4" s="24">
        <v>189</v>
      </c>
      <c r="X4" s="18"/>
      <c r="Y4" s="20">
        <v>1</v>
      </c>
      <c r="Z4" s="13">
        <v>2</v>
      </c>
      <c r="AA4" s="13">
        <v>2</v>
      </c>
      <c r="AB4" s="13">
        <v>1</v>
      </c>
      <c r="AC4" s="13"/>
      <c r="AD4" s="13"/>
      <c r="AE4" s="13"/>
      <c r="AF4" s="24">
        <v>6</v>
      </c>
      <c r="AG4" s="18"/>
      <c r="AH4" s="20">
        <v>5</v>
      </c>
      <c r="AI4" s="13">
        <v>40</v>
      </c>
      <c r="AJ4" s="13">
        <v>56</v>
      </c>
      <c r="AK4" s="13">
        <v>20</v>
      </c>
      <c r="AL4" s="13"/>
      <c r="AM4" s="13"/>
      <c r="AN4" s="13"/>
      <c r="AO4" s="24">
        <v>121</v>
      </c>
      <c r="AP4" s="30"/>
      <c r="AQ4" s="20">
        <v>5</v>
      </c>
      <c r="AR4" s="13">
        <v>20</v>
      </c>
      <c r="AS4" s="13">
        <v>26</v>
      </c>
      <c r="AT4" s="13">
        <v>10</v>
      </c>
      <c r="AU4" s="13">
        <v>0</v>
      </c>
      <c r="AV4" s="13"/>
      <c r="AW4" s="13">
        <v>0</v>
      </c>
      <c r="AX4" s="24">
        <v>61</v>
      </c>
      <c r="AY4" s="33"/>
      <c r="AZ4" s="20"/>
      <c r="BA4" s="13"/>
      <c r="BB4" s="13"/>
      <c r="BC4" s="13"/>
      <c r="BD4" s="13"/>
      <c r="BE4" s="13"/>
      <c r="BF4" s="13"/>
      <c r="BG4" s="24">
        <v>0</v>
      </c>
      <c r="BH4" s="33"/>
      <c r="BI4" s="20"/>
      <c r="BJ4" s="13">
        <v>1</v>
      </c>
      <c r="BK4" s="13"/>
      <c r="BL4" s="13"/>
      <c r="BM4" s="13"/>
      <c r="BN4" s="13"/>
      <c r="BO4" s="13"/>
      <c r="BP4" s="24">
        <v>1</v>
      </c>
      <c r="BQ4" s="33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15"/>
      <c r="R5" s="15"/>
      <c r="S5" s="15"/>
      <c r="T5" s="15"/>
      <c r="U5" s="15"/>
      <c r="V5" s="15"/>
      <c r="W5" s="25"/>
      <c r="X5" s="21"/>
      <c r="Y5" s="23"/>
      <c r="Z5" s="15"/>
      <c r="AA5" s="15"/>
      <c r="AB5" s="15"/>
      <c r="AC5" s="15"/>
      <c r="AD5" s="15"/>
      <c r="AE5" s="15"/>
      <c r="AF5" s="25"/>
      <c r="AG5" s="21"/>
      <c r="AH5" s="23"/>
      <c r="AI5" s="15"/>
      <c r="AJ5" s="15"/>
      <c r="AK5" s="15"/>
      <c r="AL5" s="15"/>
      <c r="AM5" s="15"/>
      <c r="AN5" s="15"/>
      <c r="AO5" s="25"/>
      <c r="AP5" s="31"/>
      <c r="AQ5" s="23"/>
      <c r="AR5" s="15"/>
      <c r="AS5" s="15"/>
      <c r="AT5" s="15"/>
      <c r="AU5" s="15"/>
      <c r="AV5" s="15"/>
      <c r="AW5" s="15"/>
      <c r="AX5" s="25"/>
      <c r="AY5" s="34"/>
      <c r="AZ5" s="20"/>
      <c r="BA5" s="13"/>
      <c r="BB5" s="13"/>
      <c r="BC5" s="13"/>
      <c r="BD5" s="13"/>
      <c r="BE5" s="13"/>
      <c r="BF5" s="13"/>
      <c r="BG5" s="24"/>
      <c r="BH5" s="33"/>
      <c r="BI5" s="20"/>
      <c r="BJ5" s="13"/>
      <c r="BK5" s="13"/>
      <c r="BL5" s="13"/>
      <c r="BM5" s="13"/>
      <c r="BN5" s="13"/>
      <c r="BO5" s="13"/>
      <c r="BP5" s="24"/>
      <c r="BQ5" s="33"/>
    </row>
    <row r="6" ht="29" customHeight="1" spans="1:6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2"/>
      <c r="P6" s="23"/>
      <c r="Q6" s="15"/>
      <c r="R6" s="15"/>
      <c r="S6" s="15"/>
      <c r="T6" s="15"/>
      <c r="U6" s="15"/>
      <c r="V6" s="15"/>
      <c r="W6" s="25"/>
      <c r="X6" s="21"/>
      <c r="Y6" s="23"/>
      <c r="Z6" s="15"/>
      <c r="AA6" s="15"/>
      <c r="AB6" s="15"/>
      <c r="AC6" s="15"/>
      <c r="AD6" s="15"/>
      <c r="AE6" s="15"/>
      <c r="AF6" s="25"/>
      <c r="AG6" s="21"/>
      <c r="AH6" s="23"/>
      <c r="AI6" s="15"/>
      <c r="AJ6" s="15"/>
      <c r="AK6" s="15"/>
      <c r="AL6" s="15"/>
      <c r="AM6" s="15"/>
      <c r="AN6" s="15"/>
      <c r="AO6" s="25"/>
      <c r="AP6" s="31"/>
      <c r="AQ6" s="23"/>
      <c r="AR6" s="15"/>
      <c r="AS6" s="15"/>
      <c r="AT6" s="15"/>
      <c r="AU6" s="15"/>
      <c r="AV6" s="15"/>
      <c r="AW6" s="15"/>
      <c r="AX6" s="25"/>
      <c r="AY6" s="34"/>
      <c r="AZ6" s="20"/>
      <c r="BA6" s="13"/>
      <c r="BB6" s="13"/>
      <c r="BC6" s="13"/>
      <c r="BD6" s="13"/>
      <c r="BE6" s="13"/>
      <c r="BF6" s="13"/>
      <c r="BG6" s="24"/>
      <c r="BH6" s="33"/>
      <c r="BI6" s="20"/>
      <c r="BJ6" s="13"/>
      <c r="BK6" s="13"/>
      <c r="BL6" s="13"/>
      <c r="BM6" s="13"/>
      <c r="BN6" s="13"/>
      <c r="BO6" s="13"/>
      <c r="BP6" s="24"/>
      <c r="BQ6" s="33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2"/>
      <c r="P7" s="23"/>
      <c r="Q7" s="15"/>
      <c r="R7" s="15"/>
      <c r="S7" s="15"/>
      <c r="T7" s="15"/>
      <c r="U7" s="15"/>
      <c r="V7" s="15"/>
      <c r="W7" s="25"/>
      <c r="X7" s="21"/>
      <c r="Y7" s="23"/>
      <c r="Z7" s="15"/>
      <c r="AA7" s="15"/>
      <c r="AB7" s="15"/>
      <c r="AC7" s="15"/>
      <c r="AD7" s="15"/>
      <c r="AE7" s="15"/>
      <c r="AF7" s="25"/>
      <c r="AG7" s="21"/>
      <c r="AH7" s="23"/>
      <c r="AI7" s="15"/>
      <c r="AJ7" s="15"/>
      <c r="AK7" s="15"/>
      <c r="AL7" s="15"/>
      <c r="AM7" s="15"/>
      <c r="AN7" s="15"/>
      <c r="AO7" s="25"/>
      <c r="AP7" s="31"/>
      <c r="AQ7" s="23"/>
      <c r="AR7" s="15"/>
      <c r="AS7" s="15"/>
      <c r="AT7" s="15"/>
      <c r="AU7" s="15"/>
      <c r="AV7" s="15"/>
      <c r="AW7" s="15"/>
      <c r="AX7" s="25"/>
      <c r="AY7" s="34"/>
      <c r="AZ7" s="20"/>
      <c r="BA7" s="13"/>
      <c r="BB7" s="13"/>
      <c r="BC7" s="13"/>
      <c r="BD7" s="13"/>
      <c r="BE7" s="13"/>
      <c r="BF7" s="13"/>
      <c r="BG7" s="24"/>
      <c r="BH7" s="33"/>
      <c r="BI7" s="20"/>
      <c r="BJ7" s="13"/>
      <c r="BK7" s="13"/>
      <c r="BL7" s="13"/>
      <c r="BM7" s="13"/>
      <c r="BN7" s="13"/>
      <c r="BO7" s="13"/>
      <c r="BP7" s="24"/>
      <c r="BQ7" s="33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2"/>
      <c r="P8" s="23"/>
      <c r="Q8" s="15"/>
      <c r="R8" s="15"/>
      <c r="S8" s="15"/>
      <c r="T8" s="15"/>
      <c r="U8" s="15"/>
      <c r="V8" s="15"/>
      <c r="W8" s="25"/>
      <c r="X8" s="21"/>
      <c r="Y8" s="23"/>
      <c r="Z8" s="15"/>
      <c r="AA8" s="15"/>
      <c r="AB8" s="15"/>
      <c r="AC8" s="15"/>
      <c r="AD8" s="15"/>
      <c r="AE8" s="15"/>
      <c r="AF8" s="25"/>
      <c r="AG8" s="21"/>
      <c r="AH8" s="23"/>
      <c r="AI8" s="15"/>
      <c r="AJ8" s="15"/>
      <c r="AK8" s="15"/>
      <c r="AL8" s="15"/>
      <c r="AM8" s="15"/>
      <c r="AN8" s="15"/>
      <c r="AO8" s="25"/>
      <c r="AP8" s="31"/>
      <c r="AQ8" s="23"/>
      <c r="AR8" s="15"/>
      <c r="AS8" s="15"/>
      <c r="AT8" s="15"/>
      <c r="AU8" s="15"/>
      <c r="AV8" s="15"/>
      <c r="AW8" s="15"/>
      <c r="AX8" s="25"/>
      <c r="AY8" s="34"/>
      <c r="AZ8" s="20"/>
      <c r="BA8" s="13"/>
      <c r="BB8" s="13"/>
      <c r="BC8" s="13"/>
      <c r="BD8" s="13"/>
      <c r="BE8" s="13"/>
      <c r="BF8" s="13"/>
      <c r="BG8" s="24"/>
      <c r="BH8" s="33"/>
      <c r="BI8" s="20"/>
      <c r="BJ8" s="13"/>
      <c r="BK8" s="13"/>
      <c r="BL8" s="13"/>
      <c r="BM8" s="13"/>
      <c r="BN8" s="13"/>
      <c r="BO8" s="13"/>
      <c r="BP8" s="24"/>
      <c r="BQ8" s="33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3"/>
      <c r="BB9" s="13"/>
      <c r="BC9" s="13"/>
      <c r="BD9" s="13"/>
      <c r="BE9" s="13"/>
      <c r="BF9" s="13"/>
      <c r="BG9" s="24"/>
      <c r="BH9" s="33"/>
      <c r="BI9" s="20"/>
      <c r="BJ9" s="13"/>
      <c r="BK9" s="13"/>
      <c r="BL9" s="13"/>
      <c r="BM9" s="13"/>
      <c r="BN9" s="13"/>
      <c r="BO9" s="13"/>
      <c r="BP9" s="24"/>
      <c r="BQ9" s="33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3"/>
      <c r="BB10" s="13"/>
      <c r="BC10" s="13"/>
      <c r="BD10" s="13"/>
      <c r="BE10" s="13"/>
      <c r="BF10" s="13"/>
      <c r="BG10" s="24"/>
      <c r="BH10" s="33"/>
      <c r="BI10" s="20"/>
      <c r="BJ10" s="13"/>
      <c r="BK10" s="13"/>
      <c r="BL10" s="13"/>
      <c r="BM10" s="13"/>
      <c r="BN10" s="13"/>
      <c r="BO10" s="13"/>
      <c r="BP10" s="24"/>
      <c r="BQ10" s="33"/>
    </row>
    <row r="11" ht="29" customHeight="1" spans="1:69">
      <c r="A11" s="14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3"/>
      <c r="BB11" s="13"/>
      <c r="BC11" s="13"/>
      <c r="BD11" s="13"/>
      <c r="BE11" s="13"/>
      <c r="BF11" s="13"/>
      <c r="BG11" s="24"/>
      <c r="BH11" s="33"/>
      <c r="BI11" s="20"/>
      <c r="BJ11" s="13"/>
      <c r="BK11" s="13"/>
      <c r="BL11" s="13"/>
      <c r="BM11" s="13"/>
      <c r="BN11" s="13"/>
      <c r="BO11" s="13"/>
      <c r="BP11" s="24"/>
      <c r="BQ11" s="33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3"/>
      <c r="BB12" s="13"/>
      <c r="BC12" s="13"/>
      <c r="BD12" s="13"/>
      <c r="BE12" s="13"/>
      <c r="BF12" s="13"/>
      <c r="BG12" s="24"/>
      <c r="BH12" s="33"/>
      <c r="BI12" s="20"/>
      <c r="BJ12" s="13"/>
      <c r="BK12" s="13"/>
      <c r="BL12" s="13"/>
      <c r="BM12" s="13"/>
      <c r="BN12" s="13"/>
      <c r="BO12" s="13"/>
      <c r="BP12" s="24"/>
      <c r="BQ12" s="33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3"/>
      <c r="BB13" s="13"/>
      <c r="BC13" s="13"/>
      <c r="BD13" s="13"/>
      <c r="BE13" s="13"/>
      <c r="BF13" s="13"/>
      <c r="BG13" s="24"/>
      <c r="BH13" s="33"/>
      <c r="BI13" s="20"/>
      <c r="BJ13" s="13"/>
      <c r="BK13" s="13"/>
      <c r="BL13" s="13"/>
      <c r="BM13" s="13"/>
      <c r="BN13" s="13"/>
      <c r="BO13" s="13"/>
      <c r="BP13" s="24"/>
      <c r="BQ13" s="33"/>
    </row>
    <row r="14" ht="29" customHeight="1" spans="1:69">
      <c r="A14" s="14"/>
      <c r="B14" s="15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3"/>
      <c r="BB14" s="13"/>
      <c r="BC14" s="13"/>
      <c r="BD14" s="13"/>
      <c r="BE14" s="13"/>
      <c r="BF14" s="13"/>
      <c r="BG14" s="24"/>
      <c r="BH14" s="33"/>
      <c r="BI14" s="20"/>
      <c r="BJ14" s="13"/>
      <c r="BK14" s="13"/>
      <c r="BL14" s="13"/>
      <c r="BM14" s="13"/>
      <c r="BN14" s="13"/>
      <c r="BO14" s="13"/>
      <c r="BP14" s="24"/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137</v>
      </c>
    </row>
    <row r="17" spans="1:1">
      <c r="A17" s="1" t="s">
        <v>138</v>
      </c>
    </row>
    <row r="18" spans="1:1">
      <c r="A18" s="1" t="s">
        <v>139</v>
      </c>
    </row>
    <row r="19" spans="1:1">
      <c r="A19" s="1" t="s">
        <v>140</v>
      </c>
    </row>
    <row r="32" spans="1:1">
      <c r="A32" s="1" t="s">
        <v>141</v>
      </c>
    </row>
    <row r="53" spans="1:1">
      <c r="A53" s="1" t="s">
        <v>142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2024-03-12T10:02:11Z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