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<sst xmlns="http://schemas.openxmlformats.org/spreadsheetml/2006/main" count="825" uniqueCount="159">
  <si>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</si>
  <si>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</si>
  <si>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</si>
  <si>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</si>
  <si>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</si>
  <si>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</si>
  <si>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</si>
  <si>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</si>
  <si>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</si>
  <si>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</si>
  <si>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</si>
  <si>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</si>
  <si>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</si>
  <si>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</si>
  <si>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</si>
  <si>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RY20240307028</t>
  </si>
  <si>
    <t>香港仓</t>
  </si>
  <si>
    <t>CW501KT0063</t>
  </si>
  <si>
    <t>CW501KT0063H0L</t>
  </si>
  <si>
    <t>正品</t>
  </si>
  <si>
    <t>2024-03-08</t>
  </si>
  <si>
    <t>香港</t>
  </si>
  <si>
    <t>CW501KT0063H0M</t>
  </si>
  <si>
    <t>CW501KT0063H0S</t>
  </si>
  <si>
    <t>武汉仓</t>
  </si>
  <si>
    <t>武汉</t>
  </si>
  <si>
    <t>南浦正品仓</t>
  </si>
  <si>
    <t>广州</t>
  </si>
  <si>
    <t>大货样衣仓</t>
  </si>
  <si>
    <t>RY20240307029</t>
  </si>
  <si>
    <t>CW501KW0069</t>
  </si>
  <si>
    <t>CW501KW0069H0L</t>
  </si>
  <si>
    <t>2024-03-07</t>
  </si>
  <si>
    <t>CW501KW0069H0M</t>
  </si>
  <si>
    <t>CW501KW0069H0S</t>
  </si>
  <si>
    <t>CW501KW0069H0XS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</si>
  <si>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</si>
  <si>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</si>
  <si>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</si>
  <si>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</si>
  <si>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</si>
  <si>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</si>
  <si>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CW501KT0063H0</t>
  </si>
  <si>
    <t>L</t>
  </si>
  <si>
    <t>M</t>
  </si>
  <si>
    <t>S</t>
  </si>
  <si>
    <t>CW501KW0069H0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</si>
  <si>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</si>
  <si>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</si>
  <si>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</si>
  <si>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</si>
  <si>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</si>
  <si>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</si>
  <si>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</si>
  <si>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</si>
  <si>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</si>
  <si>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</si>
  <si>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</si>
  <si>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</si>
  <si>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</si>
  <si>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</si>
  <si>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</si>
  <si>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</si>
  <si>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</si>
  <si>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</si>
  <si>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</si>
  <si>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</si>
  <si>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</si>
  <si>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</si>
  <si>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</si>
  <si>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</si>
  <si>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</si>
  <si>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</si>
  <si>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</si>
  <si>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</si>
  <si>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</si>
  <si>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</si>
  <si>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</si>
  <si>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上意</t>
  </si>
  <si>
    <t>400085</t>
  </si>
  <si>
    <t>375</t>
  </si>
  <si>
    <t>7875</t>
  </si>
  <si>
    <t>全时段</t>
  </si>
  <si>
    <t>MO20231212324</t>
  </si>
  <si>
    <t>CHESTER CHARLES</t>
  </si>
  <si>
    <t>首单</t>
  </si>
  <si>
    <t>花灰</t>
  </si>
  <si>
    <t>钟芩</t>
  </si>
  <si>
    <t>11625</t>
  </si>
  <si>
    <t>14625</t>
  </si>
  <si>
    <t>4125</t>
  </si>
  <si>
    <t>女装毛织开衫</t>
  </si>
  <si>
    <t>438</t>
  </si>
  <si>
    <t>8760</t>
  </si>
  <si>
    <t>MO20231212337</t>
  </si>
  <si>
    <t>17958</t>
  </si>
  <si>
    <t>7884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</si>
  <si>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</si>
  <si>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</si>
  <si>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</si>
  <si>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</si>
  <si>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</si>
  <si>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</si>
  <si>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</si>
  <si>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</si>
  <si>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</si>
  <si>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</si>
  <si>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</si>
  <si>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</si>
  <si>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</si>
  <si>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</si>
  <si>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</si>
  <si>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</si>
  <si>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</si>
  <si>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</si>
  <si>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</si>
  <si>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</si>
  <si>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</si>
  <si>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</si>
  <si>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</si>
  <si>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</si>
  <si>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</si>
  <si>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</si>
  <si>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</si>
  <si>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</si>
  <si>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</si>
  <si>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</si>
  <si>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</si>
  <si>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</si>
  <si>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</si>
  <si>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</si>
  <si>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</si>
  <si>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</si>
  <si>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</si>
  <si>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</si>
  <si>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</si>
  <si>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</si>
  <si>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</si>
  <si>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</si>
  <si>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</si>
  <si>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</si>
  <si>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</si>
  <si>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</si>
  <si>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</si>
  <si>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</si>
  <si>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</si>
  <si>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</si>
  <si>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</si>
  <si>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/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</si>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</sst>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8.6687268519" refreshedBy="CC USER" recordCount="4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3">
        <s v="货号"/>
        <s v="CW501KT0063H0"/>
        <s v="CW501KW0069H0"/>
        <m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11"/>
      </sharedItems>
    </cacheField>
    <cacheField name="S" numFmtId="0">
      <sharedItems containsBlank="1" containsNumber="1" containsInteger="1" containsMixedTypes="1" count="4">
        <s v="S"/>
        <n v="18"/>
        <n v="39"/>
        <m/>
      </sharedItems>
    </cacheField>
    <cacheField name="M" numFmtId="0">
      <sharedItems containsBlank="1" containsNumber="1" containsInteger="1" containsMixedTypes="1" count="4">
        <s v="M"/>
        <n v="41"/>
        <n v="31"/>
        <m/>
      </sharedItems>
    </cacheField>
    <cacheField name="L" numFmtId="0">
      <sharedItems containsBlank="1" containsNumber="1" containsInteger="1" containsMixedTypes="1" count="4">
        <s v="L"/>
        <n v="20"/>
        <n v="2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79"/>
        <n v="10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4">
        <s v="XS"/>
        <n v="0"/>
        <n v="1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3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8"/>
        <m/>
      </sharedItems>
    </cacheField>
    <cacheField name="香港仓S" numFmtId="0">
      <sharedItems containsBlank="1" containsNumber="1" containsInteger="1" containsMixedTypes="1" count="4">
        <s v="S"/>
        <n v="14"/>
        <n v="31"/>
        <m/>
      </sharedItems>
    </cacheField>
    <cacheField name="香港仓M" numFmtId="0">
      <sharedItems containsBlank="1" containsNumber="1" containsInteger="1" containsMixedTypes="1" count="4">
        <s v="M"/>
        <n v="36"/>
        <n v="24"/>
        <m/>
      </sharedItems>
    </cacheField>
    <cacheField name="香港仓L" numFmtId="0">
      <sharedItems containsBlank="1" containsNumber="1" containsInteger="1" containsMixedTypes="1" count="4">
        <s v="L"/>
        <n v="17"/>
        <n v="16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67"/>
        <n v="79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2"/>
        <m/>
      </sharedItems>
    </cacheField>
    <cacheField name="南浦正品仓S" numFmtId="0">
      <sharedItems containsBlank="1" containsNumber="1" containsInteger="1" containsMixedTypes="1" count="4">
        <s v="S"/>
        <n v="2"/>
        <n v="5"/>
        <m/>
      </sharedItems>
    </cacheField>
    <cacheField name="南浦正品仓M" numFmtId="0">
      <sharedItems containsBlank="1" containsNumber="1" containsInteger="1" containsMixedTypes="1" count="4">
        <s v="M"/>
        <n v="4"/>
        <n v="5"/>
        <m/>
      </sharedItems>
    </cacheField>
    <cacheField name="南浦正品仓L" numFmtId="0">
      <sharedItems containsBlank="1" containsNumber="1" containsInteger="1" containsMixedTypes="1" count="4">
        <s v="L"/>
        <n v="2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8"/>
        <n v="16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2"/>
    <x v="2"/>
    <x v="2"/>
    <x v="2"/>
    <x v="1"/>
    <x v="1"/>
    <x v="1"/>
    <x v="2"/>
    <x v="1"/>
    <x v="2"/>
    <x v="2"/>
    <x v="2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2"/>
    <x v="1"/>
    <x v="3"/>
    <x v="3"/>
    <x v="3"/>
    <x v="1"/>
    <x v="1"/>
    <x v="1"/>
    <x v="3"/>
    <x v="1"/>
    <x v="3"/>
    <x v="3"/>
    <x v="3"/>
    <x v="2"/>
    <x v="1"/>
    <x v="1"/>
    <x v="1"/>
    <x v="3"/>
    <x v="1"/>
    <x v="3"/>
    <x v="3"/>
    <x v="3"/>
    <x v="3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07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4">
        <item x="3"/>
        <item x="0"/>
        <item m="1" x="4"/>
        <item m="1" x="17"/>
        <item m="1" x="18"/>
        <item m="1" x="19"/>
        <item m="1" x="20"/>
        <item m="1" x="21"/>
        <item m="1" x="22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2"/>
        <item x="0"/>
        <item x="3"/>
        <item x="1"/>
        <item t="default"/>
      </items>
    </pivotField>
    <pivotField dataField="1" compact="0" outline="0" subtotalTop="0" showAll="0">
      <items count="5">
        <item x="2"/>
        <item x="0"/>
        <item x="3"/>
        <item x="1"/>
        <item t="default"/>
      </items>
    </pivotField>
    <pivotField dataField="1" compact="0" outline="0" subtotalTop="0" showAll="0">
      <items count="5">
        <item x="2"/>
        <item x="0"/>
        <item x="3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1"/>
        <item x="0"/>
        <item x="3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10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7" sqref="C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36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14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1</v>
      </c>
      <c r="F5" t="s">
        <v>19</v>
      </c>
      <c r="H5" s="51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1</v>
      </c>
      <c r="F6" t="s">
        <v>19</v>
      </c>
      <c r="H6" s="51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1</v>
      </c>
      <c r="F7" t="s">
        <v>19</v>
      </c>
      <c r="H7" s="51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2</v>
      </c>
      <c r="F8" t="s">
        <v>19</v>
      </c>
      <c r="H8" s="51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4</v>
      </c>
      <c r="F9" t="s">
        <v>19</v>
      </c>
      <c r="H9" s="51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2</v>
      </c>
      <c r="F10" t="s">
        <v>19</v>
      </c>
      <c r="H10" s="51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23</v>
      </c>
      <c r="E11">
        <v>1</v>
      </c>
      <c r="F11" t="s">
        <v>19</v>
      </c>
      <c r="H11" s="51" t="s">
        <v>20</v>
      </c>
      <c r="I11" t="s">
        <v>27</v>
      </c>
    </row>
    <row r="12" spans="1:9">
      <c r="A12" t="s">
        <v>29</v>
      </c>
      <c r="B12" t="s">
        <v>16</v>
      </c>
      <c r="C12" t="s">
        <v>30</v>
      </c>
      <c r="D12" t="s">
        <v>31</v>
      </c>
      <c r="E12">
        <v>16</v>
      </c>
      <c r="F12" t="s">
        <v>19</v>
      </c>
      <c r="H12" s="51" t="s">
        <v>32</v>
      </c>
      <c r="I12" t="s">
        <v>21</v>
      </c>
    </row>
    <row r="13" spans="1:9">
      <c r="A13" t="s">
        <v>29</v>
      </c>
      <c r="B13" t="s">
        <v>16</v>
      </c>
      <c r="C13" t="s">
        <v>30</v>
      </c>
      <c r="D13" t="s">
        <v>33</v>
      </c>
      <c r="E13">
        <v>24</v>
      </c>
      <c r="F13" t="s">
        <v>19</v>
      </c>
      <c r="H13" s="51" t="s">
        <v>32</v>
      </c>
      <c r="I13" t="s">
        <v>21</v>
      </c>
    </row>
    <row r="14" spans="1:9">
      <c r="A14" t="s">
        <v>29</v>
      </c>
      <c r="B14" t="s">
        <v>16</v>
      </c>
      <c r="C14" t="s">
        <v>30</v>
      </c>
      <c r="D14" t="s">
        <v>34</v>
      </c>
      <c r="E14">
        <v>31</v>
      </c>
      <c r="F14" t="s">
        <v>19</v>
      </c>
      <c r="H14" s="51" t="s">
        <v>32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35</v>
      </c>
      <c r="E15">
        <v>8</v>
      </c>
      <c r="F15" t="s">
        <v>19</v>
      </c>
      <c r="H15" t="s">
        <v>32</v>
      </c>
      <c r="I15" t="s">
        <v>21</v>
      </c>
    </row>
    <row r="16" spans="1:9">
      <c r="A16" t="s">
        <v>29</v>
      </c>
      <c r="B16" t="s">
        <v>24</v>
      </c>
      <c r="C16" t="s">
        <v>30</v>
      </c>
      <c r="D16" t="s">
        <v>31</v>
      </c>
      <c r="E16">
        <v>1</v>
      </c>
      <c r="F16" t="s">
        <v>19</v>
      </c>
      <c r="H16" t="s">
        <v>32</v>
      </c>
      <c r="I16" t="s">
        <v>25</v>
      </c>
    </row>
    <row r="17" spans="1:9">
      <c r="A17" t="s">
        <v>29</v>
      </c>
      <c r="B17" t="s">
        <v>24</v>
      </c>
      <c r="C17" t="s">
        <v>30</v>
      </c>
      <c r="D17" t="s">
        <v>33</v>
      </c>
      <c r="E17">
        <v>2</v>
      </c>
      <c r="F17" t="s">
        <v>19</v>
      </c>
      <c r="H17" t="s">
        <v>32</v>
      </c>
      <c r="I17" t="s">
        <v>25</v>
      </c>
    </row>
    <row r="18" spans="1:9">
      <c r="A18" t="s">
        <v>29</v>
      </c>
      <c r="B18" t="s">
        <v>24</v>
      </c>
      <c r="C18" t="s">
        <v>30</v>
      </c>
      <c r="D18" t="s">
        <v>34</v>
      </c>
      <c r="E18">
        <v>2</v>
      </c>
      <c r="F18" t="s">
        <v>19</v>
      </c>
      <c r="H18" t="s">
        <v>32</v>
      </c>
      <c r="I18" t="s">
        <v>25</v>
      </c>
    </row>
    <row r="19" spans="1:9">
      <c r="A19" t="s">
        <v>29</v>
      </c>
      <c r="B19" t="s">
        <v>24</v>
      </c>
      <c r="C19" t="s">
        <v>30</v>
      </c>
      <c r="D19" t="s">
        <v>35</v>
      </c>
      <c r="E19">
        <v>1</v>
      </c>
      <c r="F19" t="s">
        <v>19</v>
      </c>
      <c r="H19" t="s">
        <v>32</v>
      </c>
      <c r="I19" t="s">
        <v>25</v>
      </c>
    </row>
    <row r="20" spans="1:9">
      <c r="A20" t="s">
        <v>29</v>
      </c>
      <c r="B20" t="s">
        <v>26</v>
      </c>
      <c r="C20" t="s">
        <v>30</v>
      </c>
      <c r="D20" t="s">
        <v>31</v>
      </c>
      <c r="E20">
        <v>4</v>
      </c>
      <c r="F20" t="s">
        <v>19</v>
      </c>
      <c r="H20" t="s">
        <v>32</v>
      </c>
      <c r="I20" t="s">
        <v>27</v>
      </c>
    </row>
    <row r="21" spans="1:9">
      <c r="A21" t="s">
        <v>29</v>
      </c>
      <c r="B21" t="s">
        <v>26</v>
      </c>
      <c r="C21" t="s">
        <v>30</v>
      </c>
      <c r="D21" t="s">
        <v>33</v>
      </c>
      <c r="E21">
        <v>5</v>
      </c>
      <c r="F21" t="s">
        <v>19</v>
      </c>
      <c r="H21" t="s">
        <v>32</v>
      </c>
      <c r="I21" t="s">
        <v>27</v>
      </c>
    </row>
    <row r="22" spans="1:9">
      <c r="A22" t="s">
        <v>29</v>
      </c>
      <c r="B22" t="s">
        <v>26</v>
      </c>
      <c r="C22" t="s">
        <v>30</v>
      </c>
      <c r="D22" t="s">
        <v>34</v>
      </c>
      <c r="E22">
        <v>5</v>
      </c>
      <c r="F22" t="s">
        <v>19</v>
      </c>
      <c r="H22" t="s">
        <v>32</v>
      </c>
      <c r="I22" t="s">
        <v>27</v>
      </c>
    </row>
    <row r="23" spans="1:9">
      <c r="A23" t="s">
        <v>29</v>
      </c>
      <c r="B23" t="s">
        <v>26</v>
      </c>
      <c r="C23" t="s">
        <v>30</v>
      </c>
      <c r="D23" t="s">
        <v>35</v>
      </c>
      <c r="E23">
        <v>2</v>
      </c>
      <c r="F23" t="s">
        <v>19</v>
      </c>
      <c r="H23" t="s">
        <v>32</v>
      </c>
      <c r="I23" t="s">
        <v>27</v>
      </c>
    </row>
    <row r="24" spans="1:9">
      <c r="A24" t="s">
        <v>29</v>
      </c>
      <c r="B24" t="s">
        <v>28</v>
      </c>
      <c r="C24" t="s">
        <v>30</v>
      </c>
      <c r="D24" t="s">
        <v>34</v>
      </c>
      <c r="E24">
        <v>1</v>
      </c>
      <c r="F24" t="s">
        <v>19</v>
      </c>
      <c r="H24" t="s">
        <v>32</v>
      </c>
      <c r="I24" t="s">
        <v>27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23" activePane="bottomLeft" state="frozen"/>
      <selection/>
      <selection pane="bottomLeft" activeCell="C4" sqref="C4:K30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36</v>
      </c>
      <c r="B1" s="39" t="s">
        <v>36</v>
      </c>
      <c r="C1" s="39" t="s">
        <v>37</v>
      </c>
      <c r="D1" s="39" t="s">
        <v>36</v>
      </c>
      <c r="E1" s="39" t="s">
        <v>37</v>
      </c>
      <c r="F1" s="39" t="s">
        <v>37</v>
      </c>
      <c r="G1" s="39" t="s">
        <v>37</v>
      </c>
      <c r="H1" s="39" t="s">
        <v>37</v>
      </c>
      <c r="J1" s="39" t="s">
        <v>37</v>
      </c>
      <c r="K1" s="39" t="s">
        <v>37</v>
      </c>
    </row>
    <row r="2" s="39" customFormat="1" ht="48" customHeight="1" spans="3:11">
      <c r="C2" t="e">
        <f>_xlfn.XLOOKUP(E2,预约送货单!F:F,预约送货单!D:D)</f>
        <v>#N/A</v>
      </c>
      <c r="D2" s="41" t="s">
        <v>38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39</v>
      </c>
    </row>
    <row r="3" s="40" customFormat="1" ht="33" spans="1:17">
      <c r="A3" s="42" t="s">
        <v>40</v>
      </c>
      <c r="B3" s="42" t="s">
        <v>41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42</v>
      </c>
      <c r="B4" s="4" t="s">
        <v>43</v>
      </c>
      <c r="C4" t="str">
        <f>_xlfn.XLOOKUP(E4,预约送货单!F:F,预约送货单!D:D)</f>
        <v>RY20240307028</v>
      </c>
      <c r="D4" t="s">
        <v>16</v>
      </c>
      <c r="E4" t="str">
        <f>_xlfn.XLOOKUP(F4,预约送货单!Z:Z,预约送货单!F:F)</f>
        <v>CW501KT0063</v>
      </c>
      <c r="F4" t="str">
        <f t="shared" si="0"/>
        <v>CW501KT0063H0L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2024-03-08</v>
      </c>
      <c r="K4" t="str">
        <f>IF(D4="香港仓","香港",IF(D4="武汉仓","武汉","广州"))</f>
        <v>香港</v>
      </c>
    </row>
    <row r="5" spans="1:11">
      <c r="A5" t="s">
        <v>42</v>
      </c>
      <c r="B5" s="4" t="s">
        <v>44</v>
      </c>
      <c r="C5" t="str">
        <f>_xlfn.XLOOKUP(E5,预约送货单!F:F,预约送货单!D:D)</f>
        <v>RY20240307028</v>
      </c>
      <c r="D5" t="s">
        <v>16</v>
      </c>
      <c r="E5" t="str">
        <f>_xlfn.XLOOKUP(F5,预约送货单!Z:Z,预约送货单!F:F)</f>
        <v>CW501KT0063</v>
      </c>
      <c r="F5" t="str">
        <f t="shared" si="0"/>
        <v>CW501KT0063H0M</v>
      </c>
      <c r="G5">
        <f>VLOOKUP(D5&amp;B5&amp;A5,分仓ST!A:E,5,0)</f>
        <v>36</v>
      </c>
      <c r="H5" t="str">
        <f>_xlfn.XLOOKUP(E5,预约送货单!F:F,预约送货单!E:E)</f>
        <v>正品</v>
      </c>
      <c r="J5" t="str">
        <f>VLOOKUP(E5,预约送货单!F:N,9,0)</f>
        <v>2024-03-08</v>
      </c>
      <c r="K5" t="str">
        <f t="shared" ref="K5:K43" si="1">IF(D5="香港仓","香港",IF(D5="武汉仓","武汉","广州"))</f>
        <v>香港</v>
      </c>
    </row>
    <row r="6" spans="1:11">
      <c r="A6" t="s">
        <v>42</v>
      </c>
      <c r="B6" s="4" t="s">
        <v>45</v>
      </c>
      <c r="C6" t="str">
        <f>_xlfn.XLOOKUP(E6,预约送货单!F:F,预约送货单!D:D)</f>
        <v>RY20240307028</v>
      </c>
      <c r="D6" t="s">
        <v>16</v>
      </c>
      <c r="E6" t="str">
        <f>_xlfn.XLOOKUP(F6,预约送货单!Z:Z,预约送货单!F:F)</f>
        <v>CW501KT0063</v>
      </c>
      <c r="F6" t="str">
        <f t="shared" si="0"/>
        <v>CW501KT0063H0S</v>
      </c>
      <c r="G6">
        <f>VLOOKUP(D6&amp;B6&amp;A6,分仓ST!A:E,5,0)</f>
        <v>14</v>
      </c>
      <c r="H6" t="str">
        <f>_xlfn.XLOOKUP(E6,预约送货单!F:F,预约送货单!E:E)</f>
        <v>正品</v>
      </c>
      <c r="J6" t="str">
        <f>VLOOKUP(E6,预约送货单!F:N,9,0)</f>
        <v>2024-03-08</v>
      </c>
      <c r="K6" t="str">
        <f t="shared" si="1"/>
        <v>香港</v>
      </c>
    </row>
    <row r="7" ht="19" customHeight="1" spans="1:11">
      <c r="A7" t="s">
        <v>42</v>
      </c>
      <c r="B7" s="4" t="s">
        <v>43</v>
      </c>
      <c r="C7" t="str">
        <f>_xlfn.XLOOKUP(E7,预约送货单!F:F,预约送货单!D:D)</f>
        <v>RY20240307028</v>
      </c>
      <c r="D7" t="s">
        <v>24</v>
      </c>
      <c r="E7" t="str">
        <f>_xlfn.XLOOKUP(F7,预约送货单!Z:Z,预约送货单!F:F)</f>
        <v>CW501KT0063</v>
      </c>
      <c r="F7" t="str">
        <f t="shared" si="0"/>
        <v>CW501KT0063H0L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2024-03-08</v>
      </c>
      <c r="K7" t="str">
        <f t="shared" si="1"/>
        <v>武汉</v>
      </c>
    </row>
    <row r="8" spans="1:11">
      <c r="A8" t="s">
        <v>42</v>
      </c>
      <c r="B8" s="4" t="s">
        <v>44</v>
      </c>
      <c r="C8" t="str">
        <f>_xlfn.XLOOKUP(E8,预约送货单!F:F,预约送货单!D:D)</f>
        <v>RY20240307028</v>
      </c>
      <c r="D8" t="s">
        <v>24</v>
      </c>
      <c r="E8" t="str">
        <f>_xlfn.XLOOKUP(F8,预约送货单!Z:Z,预约送货单!F:F)</f>
        <v>CW501KT0063</v>
      </c>
      <c r="F8" t="str">
        <f t="shared" si="0"/>
        <v>CW501KT0063H0M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2024-03-08</v>
      </c>
      <c r="K8" t="str">
        <f t="shared" si="1"/>
        <v>武汉</v>
      </c>
    </row>
    <row r="9" spans="1:11">
      <c r="A9" t="s">
        <v>42</v>
      </c>
      <c r="B9" s="4" t="s">
        <v>45</v>
      </c>
      <c r="C9" t="str">
        <f>_xlfn.XLOOKUP(E9,预约送货单!F:F,预约送货单!D:D)</f>
        <v>RY20240307028</v>
      </c>
      <c r="D9" t="s">
        <v>24</v>
      </c>
      <c r="E9" t="str">
        <f>_xlfn.XLOOKUP(F9,预约送货单!Z:Z,预约送货单!F:F)</f>
        <v>CW501KT0063</v>
      </c>
      <c r="F9" t="str">
        <f t="shared" si="0"/>
        <v>CW501KT0063H0S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2024-03-08</v>
      </c>
      <c r="K9" t="str">
        <f t="shared" si="1"/>
        <v>武汉</v>
      </c>
    </row>
    <row r="10" spans="1:11">
      <c r="A10" t="s">
        <v>42</v>
      </c>
      <c r="B10" s="4" t="s">
        <v>43</v>
      </c>
      <c r="C10" t="str">
        <f>_xlfn.XLOOKUP(E10,预约送货单!F:F,预约送货单!D:D)</f>
        <v>RY20240307028</v>
      </c>
      <c r="D10" t="s">
        <v>26</v>
      </c>
      <c r="E10" t="str">
        <f>_xlfn.XLOOKUP(F10,预约送货单!Z:Z,预约送货单!F:F)</f>
        <v>CW501KT0063</v>
      </c>
      <c r="F10" t="str">
        <f t="shared" si="0"/>
        <v>CW501KT0063H0L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2024-03-08</v>
      </c>
      <c r="K10" t="str">
        <f t="shared" si="1"/>
        <v>广州</v>
      </c>
    </row>
    <row r="11" spans="1:11">
      <c r="A11" t="s">
        <v>42</v>
      </c>
      <c r="B11" s="4" t="s">
        <v>44</v>
      </c>
      <c r="C11" t="str">
        <f>_xlfn.XLOOKUP(E11,预约送货单!F:F,预约送货单!D:D)</f>
        <v>RY20240307028</v>
      </c>
      <c r="D11" t="s">
        <v>26</v>
      </c>
      <c r="E11" t="str">
        <f>_xlfn.XLOOKUP(F11,预约送货单!Z:Z,预约送货单!F:F)</f>
        <v>CW501KT0063</v>
      </c>
      <c r="F11" t="str">
        <f t="shared" si="0"/>
        <v>CW501KT0063H0M</v>
      </c>
      <c r="G11">
        <f>VLOOKUP(D11&amp;B11&amp;A11,分仓ST!A:E,5,0)</f>
        <v>4</v>
      </c>
      <c r="H11" t="str">
        <f>_xlfn.XLOOKUP(E11,预约送货单!F:F,预约送货单!E:E)</f>
        <v>正品</v>
      </c>
      <c r="J11" t="str">
        <f>VLOOKUP(E11,预约送货单!F:N,9,0)</f>
        <v>2024-03-08</v>
      </c>
      <c r="K11" t="str">
        <f t="shared" si="1"/>
        <v>广州</v>
      </c>
    </row>
    <row r="12" spans="1:11">
      <c r="A12" t="s">
        <v>42</v>
      </c>
      <c r="B12" s="4" t="s">
        <v>45</v>
      </c>
      <c r="C12" t="str">
        <f>_xlfn.XLOOKUP(E12,预约送货单!F:F,预约送货单!D:D)</f>
        <v>RY20240307028</v>
      </c>
      <c r="D12" t="s">
        <v>26</v>
      </c>
      <c r="E12" t="str">
        <f>_xlfn.XLOOKUP(F12,预约送货单!Z:Z,预约送货单!F:F)</f>
        <v>CW501KT0063</v>
      </c>
      <c r="F12" t="str">
        <f t="shared" si="0"/>
        <v>CW501KT0063H0S</v>
      </c>
      <c r="G12">
        <f>VLOOKUP(D12&amp;B12&amp;A12,分仓ST!A:E,5,0)</f>
        <v>2</v>
      </c>
      <c r="H12" t="str">
        <f>_xlfn.XLOOKUP(E12,预约送货单!F:F,预约送货单!E:E)</f>
        <v>正品</v>
      </c>
      <c r="J12" t="str">
        <f>VLOOKUP(E12,预约送货单!F:N,9,0)</f>
        <v>2024-03-08</v>
      </c>
      <c r="K12" t="str">
        <f t="shared" si="1"/>
        <v>广州</v>
      </c>
    </row>
    <row r="13" hidden="1" spans="1:11">
      <c r="A13" t="s">
        <v>42</v>
      </c>
      <c r="B13" s="4" t="s">
        <v>43</v>
      </c>
      <c r="C13" t="str">
        <f>_xlfn.XLOOKUP(E13,预约送货单!F:F,预约送货单!D:D)</f>
        <v>RY20240307028</v>
      </c>
      <c r="D13" t="s">
        <v>28</v>
      </c>
      <c r="E13" t="str">
        <f>_xlfn.XLOOKUP(F13,预约送货单!Z:Z,预约送货单!F:F)</f>
        <v>CW501KT0063</v>
      </c>
      <c r="F13" t="str">
        <f t="shared" si="0"/>
        <v>CW501KT0063H0L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2024-03-08</v>
      </c>
      <c r="K13" t="str">
        <f t="shared" si="1"/>
        <v>广州</v>
      </c>
    </row>
    <row r="14" hidden="1" spans="1:11">
      <c r="A14" t="s">
        <v>42</v>
      </c>
      <c r="B14" s="4" t="s">
        <v>44</v>
      </c>
      <c r="C14" t="str">
        <f>_xlfn.XLOOKUP(E14,预约送货单!F:F,预约送货单!D:D)</f>
        <v>RY20240307028</v>
      </c>
      <c r="D14" t="s">
        <v>28</v>
      </c>
      <c r="E14" t="str">
        <f>_xlfn.XLOOKUP(F14,预约送货单!Z:Z,预约送货单!F:F)</f>
        <v>CW501KT0063</v>
      </c>
      <c r="F14" t="str">
        <f t="shared" si="0"/>
        <v>CW501KT0063H0M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2024-03-08</v>
      </c>
      <c r="K14" t="str">
        <f t="shared" si="1"/>
        <v>广州</v>
      </c>
    </row>
    <row r="15" spans="1:11">
      <c r="A15" t="s">
        <v>42</v>
      </c>
      <c r="B15" s="4" t="s">
        <v>45</v>
      </c>
      <c r="C15" t="str">
        <f>_xlfn.XLOOKUP(E15,预约送货单!F:F,预约送货单!D:D)</f>
        <v>RY20240307028</v>
      </c>
      <c r="D15" t="s">
        <v>28</v>
      </c>
      <c r="E15" t="str">
        <f>_xlfn.XLOOKUP(F15,预约送货单!Z:Z,预约送货单!F:F)</f>
        <v>CW501KT0063</v>
      </c>
      <c r="F15" t="str">
        <f t="shared" si="0"/>
        <v>CW501KT0063H0S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2024-03-08</v>
      </c>
      <c r="K15" t="str">
        <f t="shared" si="1"/>
        <v>广州</v>
      </c>
    </row>
    <row r="16" spans="1:11">
      <c r="A16" t="s">
        <v>46</v>
      </c>
      <c r="B16" s="4" t="s">
        <v>43</v>
      </c>
      <c r="C16" t="str">
        <f>_xlfn.XLOOKUP(E16,预约送货单!F:F,预约送货单!D:D)</f>
        <v>RY20240307029</v>
      </c>
      <c r="D16" t="s">
        <v>16</v>
      </c>
      <c r="E16" t="str">
        <f>_xlfn.XLOOKUP(F16,预约送货单!Z:Z,预约送货单!F:F)</f>
        <v>CW501KW0069</v>
      </c>
      <c r="F16" t="str">
        <f t="shared" ref="F16:F43" si="2">A16&amp;B16</f>
        <v>CW501KW0069H0L</v>
      </c>
      <c r="G16">
        <f>VLOOKUP(D16&amp;B16&amp;A16,分仓ST!A:E,5,0)</f>
        <v>16</v>
      </c>
      <c r="H16" t="str">
        <f>_xlfn.XLOOKUP(E16,预约送货单!F:F,预约送货单!E:E)</f>
        <v>正品</v>
      </c>
      <c r="J16" t="str">
        <f>VLOOKUP(E16,预约送货单!F:N,9,0)</f>
        <v>2024-03-07</v>
      </c>
      <c r="K16" t="str">
        <f t="shared" si="1"/>
        <v>香港</v>
      </c>
    </row>
    <row r="17" spans="1:11">
      <c r="A17" t="s">
        <v>46</v>
      </c>
      <c r="B17" s="4" t="s">
        <v>44</v>
      </c>
      <c r="C17" t="str">
        <f>_xlfn.XLOOKUP(E17,预约送货单!F:F,预约送货单!D:D)</f>
        <v>RY20240307029</v>
      </c>
      <c r="D17" t="s">
        <v>16</v>
      </c>
      <c r="E17" t="str">
        <f>_xlfn.XLOOKUP(F17,预约送货单!Z:Z,预约送货单!F:F)</f>
        <v>CW501KW0069</v>
      </c>
      <c r="F17" t="str">
        <f t="shared" si="2"/>
        <v>CW501KW0069H0M</v>
      </c>
      <c r="G17">
        <f>VLOOKUP(D17&amp;B17&amp;A17,分仓ST!A:E,5,0)</f>
        <v>24</v>
      </c>
      <c r="H17" t="str">
        <f>_xlfn.XLOOKUP(E17,预约送货单!F:F,预约送货单!E:E)</f>
        <v>正品</v>
      </c>
      <c r="J17" t="str">
        <f>VLOOKUP(E17,预约送货单!F:N,9,0)</f>
        <v>2024-03-07</v>
      </c>
      <c r="K17" t="str">
        <f t="shared" si="1"/>
        <v>香港</v>
      </c>
    </row>
    <row r="18" spans="1:11">
      <c r="A18" t="s">
        <v>46</v>
      </c>
      <c r="B18" s="4" t="s">
        <v>45</v>
      </c>
      <c r="C18" t="str">
        <f>_xlfn.XLOOKUP(E18,预约送货单!F:F,预约送货单!D:D)</f>
        <v>RY20240307029</v>
      </c>
      <c r="D18" t="s">
        <v>16</v>
      </c>
      <c r="E18" t="str">
        <f>_xlfn.XLOOKUP(F18,预约送货单!Z:Z,预约送货单!F:F)</f>
        <v>CW501KW0069</v>
      </c>
      <c r="F18" t="str">
        <f t="shared" si="2"/>
        <v>CW501KW0069H0S</v>
      </c>
      <c r="G18">
        <f>VLOOKUP(D18&amp;B18&amp;A18,分仓ST!A:E,5,0)</f>
        <v>31</v>
      </c>
      <c r="H18" t="str">
        <f>_xlfn.XLOOKUP(E18,预约送货单!F:F,预约送货单!E:E)</f>
        <v>正品</v>
      </c>
      <c r="J18" t="str">
        <f>VLOOKUP(E18,预约送货单!F:N,9,0)</f>
        <v>2024-03-07</v>
      </c>
      <c r="K18" t="str">
        <f t="shared" si="1"/>
        <v>香港</v>
      </c>
    </row>
    <row r="19" spans="1:11">
      <c r="A19" t="s">
        <v>46</v>
      </c>
      <c r="B19" s="4" t="s">
        <v>47</v>
      </c>
      <c r="C19" t="str">
        <f>_xlfn.XLOOKUP(E19,预约送货单!F:F,预约送货单!D:D)</f>
        <v>RY20240307029</v>
      </c>
      <c r="D19" t="s">
        <v>16</v>
      </c>
      <c r="E19" t="str">
        <f>_xlfn.XLOOKUP(F19,预约送货单!Z:Z,预约送货单!F:F)</f>
        <v>CW501KW0069</v>
      </c>
      <c r="F19" t="str">
        <f t="shared" si="2"/>
        <v>CW501KW0069H0XS</v>
      </c>
      <c r="G19">
        <f>VLOOKUP(D19&amp;B19&amp;A19,分仓ST!A:E,5,0)</f>
        <v>8</v>
      </c>
      <c r="H19" t="str">
        <f>_xlfn.XLOOKUP(E19,预约送货单!F:F,预约送货单!E:E)</f>
        <v>正品</v>
      </c>
      <c r="J19" t="str">
        <f>VLOOKUP(E19,预约送货单!F:N,9,0)</f>
        <v>2024-03-07</v>
      </c>
      <c r="K19" t="str">
        <f t="shared" si="1"/>
        <v>香港</v>
      </c>
    </row>
    <row r="20" spans="1:11">
      <c r="A20" t="s">
        <v>46</v>
      </c>
      <c r="B20" s="4" t="s">
        <v>43</v>
      </c>
      <c r="C20" t="str">
        <f>_xlfn.XLOOKUP(E20,预约送货单!F:F,预约送货单!D:D)</f>
        <v>RY20240307029</v>
      </c>
      <c r="D20" t="s">
        <v>24</v>
      </c>
      <c r="E20" t="str">
        <f>_xlfn.XLOOKUP(F20,预约送货单!Z:Z,预约送货单!F:F)</f>
        <v>CW501KW0069</v>
      </c>
      <c r="F20" t="str">
        <f t="shared" si="2"/>
        <v>CW501KW0069H0L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2024-03-07</v>
      </c>
      <c r="K20" t="str">
        <f t="shared" si="1"/>
        <v>武汉</v>
      </c>
    </row>
    <row r="21" spans="1:11">
      <c r="A21" t="s">
        <v>46</v>
      </c>
      <c r="B21" s="4" t="s">
        <v>44</v>
      </c>
      <c r="C21" t="str">
        <f>_xlfn.XLOOKUP(E21,预约送货单!F:F,预约送货单!D:D)</f>
        <v>RY20240307029</v>
      </c>
      <c r="D21" t="s">
        <v>24</v>
      </c>
      <c r="E21" t="str">
        <f>_xlfn.XLOOKUP(F21,预约送货单!Z:Z,预约送货单!F:F)</f>
        <v>CW501KW0069</v>
      </c>
      <c r="F21" t="str">
        <f t="shared" si="2"/>
        <v>CW501KW0069H0M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2024-03-07</v>
      </c>
      <c r="K21" t="str">
        <f t="shared" si="1"/>
        <v>武汉</v>
      </c>
    </row>
    <row r="22" spans="1:11">
      <c r="A22" t="s">
        <v>46</v>
      </c>
      <c r="B22" s="4" t="s">
        <v>45</v>
      </c>
      <c r="C22" t="str">
        <f>_xlfn.XLOOKUP(E22,预约送货单!F:F,预约送货单!D:D)</f>
        <v>RY20240307029</v>
      </c>
      <c r="D22" t="s">
        <v>24</v>
      </c>
      <c r="E22" t="str">
        <f>_xlfn.XLOOKUP(F22,预约送货单!Z:Z,预约送货单!F:F)</f>
        <v>CW501KW0069</v>
      </c>
      <c r="F22" t="str">
        <f t="shared" si="2"/>
        <v>CW501KW0069H0S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2024-03-07</v>
      </c>
      <c r="K22" t="str">
        <f t="shared" si="1"/>
        <v>武汉</v>
      </c>
    </row>
    <row r="23" spans="1:11">
      <c r="A23" t="s">
        <v>46</v>
      </c>
      <c r="B23" s="4" t="s">
        <v>47</v>
      </c>
      <c r="C23" t="str">
        <f>_xlfn.XLOOKUP(E23,预约送货单!F:F,预约送货单!D:D)</f>
        <v>RY20240307029</v>
      </c>
      <c r="D23" t="s">
        <v>24</v>
      </c>
      <c r="E23" t="str">
        <f>_xlfn.XLOOKUP(F23,预约送货单!Z:Z,预约送货单!F:F)</f>
        <v>CW501KW0069</v>
      </c>
      <c r="F23" t="str">
        <f t="shared" si="2"/>
        <v>CW501KW0069H0XS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2024-03-07</v>
      </c>
      <c r="K23" t="str">
        <f t="shared" si="1"/>
        <v>武汉</v>
      </c>
    </row>
    <row r="24" spans="1:11">
      <c r="A24" t="s">
        <v>46</v>
      </c>
      <c r="B24" s="4" t="s">
        <v>43</v>
      </c>
      <c r="C24" t="str">
        <f>_xlfn.XLOOKUP(E24,预约送货单!F:F,预约送货单!D:D)</f>
        <v>RY20240307029</v>
      </c>
      <c r="D24" t="s">
        <v>26</v>
      </c>
      <c r="E24" t="str">
        <f>_xlfn.XLOOKUP(F24,预约送货单!Z:Z,预约送货单!F:F)</f>
        <v>CW501KW0069</v>
      </c>
      <c r="F24" t="str">
        <f t="shared" si="2"/>
        <v>CW501KW0069H0L</v>
      </c>
      <c r="G24">
        <f>VLOOKUP(D24&amp;B24&amp;A24,分仓ST!A:E,5,0)</f>
        <v>4</v>
      </c>
      <c r="H24" t="str">
        <f>_xlfn.XLOOKUP(E24,预约送货单!F:F,预约送货单!E:E)</f>
        <v>正品</v>
      </c>
      <c r="J24" t="str">
        <f>VLOOKUP(E24,预约送货单!F:N,9,0)</f>
        <v>2024-03-07</v>
      </c>
      <c r="K24" t="str">
        <f t="shared" si="1"/>
        <v>广州</v>
      </c>
    </row>
    <row r="25" spans="1:11">
      <c r="A25" t="s">
        <v>46</v>
      </c>
      <c r="B25" s="4" t="s">
        <v>44</v>
      </c>
      <c r="C25" t="str">
        <f>_xlfn.XLOOKUP(E25,预约送货单!F:F,预约送货单!D:D)</f>
        <v>RY20240307029</v>
      </c>
      <c r="D25" t="s">
        <v>26</v>
      </c>
      <c r="E25" t="str">
        <f>_xlfn.XLOOKUP(F25,预约送货单!Z:Z,预约送货单!F:F)</f>
        <v>CW501KW0069</v>
      </c>
      <c r="F25" t="str">
        <f t="shared" si="2"/>
        <v>CW501KW0069H0M</v>
      </c>
      <c r="G25">
        <f>VLOOKUP(D25&amp;B25&amp;A25,分仓ST!A:E,5,0)</f>
        <v>5</v>
      </c>
      <c r="H25" t="str">
        <f>_xlfn.XLOOKUP(E25,预约送货单!F:F,预约送货单!E:E)</f>
        <v>正品</v>
      </c>
      <c r="J25" t="str">
        <f>VLOOKUP(E25,预约送货单!F:N,9,0)</f>
        <v>2024-03-07</v>
      </c>
      <c r="K25" t="str">
        <f t="shared" si="1"/>
        <v>广州</v>
      </c>
    </row>
    <row r="26" spans="1:11">
      <c r="A26" t="s">
        <v>46</v>
      </c>
      <c r="B26" s="4" t="s">
        <v>45</v>
      </c>
      <c r="C26" t="str">
        <f>_xlfn.XLOOKUP(E26,预约送货单!F:F,预约送货单!D:D)</f>
        <v>RY20240307029</v>
      </c>
      <c r="D26" t="s">
        <v>26</v>
      </c>
      <c r="E26" t="str">
        <f>_xlfn.XLOOKUP(F26,预约送货单!Z:Z,预约送货单!F:F)</f>
        <v>CW501KW0069</v>
      </c>
      <c r="F26" t="str">
        <f t="shared" si="2"/>
        <v>CW501KW0069H0S</v>
      </c>
      <c r="G26">
        <f>VLOOKUP(D26&amp;B26&amp;A26,分仓ST!A:E,5,0)</f>
        <v>5</v>
      </c>
      <c r="H26" t="str">
        <f>_xlfn.XLOOKUP(E26,预约送货单!F:F,预约送货单!E:E)</f>
        <v>正品</v>
      </c>
      <c r="J26" t="str">
        <f>VLOOKUP(E26,预约送货单!F:N,9,0)</f>
        <v>2024-03-07</v>
      </c>
      <c r="K26" t="str">
        <f t="shared" si="1"/>
        <v>广州</v>
      </c>
    </row>
    <row r="27" spans="1:11">
      <c r="A27" t="s">
        <v>46</v>
      </c>
      <c r="B27" s="4" t="s">
        <v>47</v>
      </c>
      <c r="C27" t="str">
        <f>_xlfn.XLOOKUP(E27,预约送货单!F:F,预约送货单!D:D)</f>
        <v>RY20240307029</v>
      </c>
      <c r="D27" t="s">
        <v>26</v>
      </c>
      <c r="E27" t="str">
        <f>_xlfn.XLOOKUP(F27,预约送货单!Z:Z,预约送货单!F:F)</f>
        <v>CW501KW0069</v>
      </c>
      <c r="F27" t="str">
        <f t="shared" si="2"/>
        <v>CW501KW0069H0XS</v>
      </c>
      <c r="G27">
        <f>VLOOKUP(D27&amp;B27&amp;A27,分仓ST!A:E,5,0)</f>
        <v>2</v>
      </c>
      <c r="H27" t="str">
        <f>_xlfn.XLOOKUP(E27,预约送货单!F:F,预约送货单!E:E)</f>
        <v>正品</v>
      </c>
      <c r="J27" t="str">
        <f>VLOOKUP(E27,预约送货单!F:N,9,0)</f>
        <v>2024-03-07</v>
      </c>
      <c r="K27" t="str">
        <f t="shared" si="1"/>
        <v>广州</v>
      </c>
    </row>
    <row r="28" hidden="1" spans="1:11">
      <c r="A28" t="s">
        <v>46</v>
      </c>
      <c r="B28" s="4" t="s">
        <v>43</v>
      </c>
      <c r="C28" t="str">
        <f>_xlfn.XLOOKUP(E28,预约送货单!F:F,预约送货单!D:D)</f>
        <v>RY20240307029</v>
      </c>
      <c r="D28" t="s">
        <v>28</v>
      </c>
      <c r="E28" t="str">
        <f>_xlfn.XLOOKUP(F28,预约送货单!Z:Z,预约送货单!F:F)</f>
        <v>CW501KW0069</v>
      </c>
      <c r="F28" t="str">
        <f t="shared" si="2"/>
        <v>CW501KW0069H0L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2024-03-07</v>
      </c>
      <c r="K28" t="str">
        <f t="shared" si="1"/>
        <v>广州</v>
      </c>
    </row>
    <row r="29" hidden="1" spans="1:11">
      <c r="A29" t="s">
        <v>46</v>
      </c>
      <c r="B29" s="4" t="s">
        <v>44</v>
      </c>
      <c r="C29" t="str">
        <f>_xlfn.XLOOKUP(E29,预约送货单!F:F,预约送货单!D:D)</f>
        <v>RY20240307029</v>
      </c>
      <c r="D29" t="s">
        <v>28</v>
      </c>
      <c r="E29" t="str">
        <f>_xlfn.XLOOKUP(F29,预约送货单!Z:Z,预约送货单!F:F)</f>
        <v>CW501KW0069</v>
      </c>
      <c r="F29" t="str">
        <f t="shared" si="2"/>
        <v>CW501KW0069H0M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2024-03-07</v>
      </c>
      <c r="K29" t="str">
        <f t="shared" si="1"/>
        <v>广州</v>
      </c>
    </row>
    <row r="30" spans="1:11">
      <c r="A30" t="s">
        <v>46</v>
      </c>
      <c r="B30" s="4" t="s">
        <v>45</v>
      </c>
      <c r="C30" t="str">
        <f>_xlfn.XLOOKUP(E30,预约送货单!F:F,预约送货单!D:D)</f>
        <v>RY20240307029</v>
      </c>
      <c r="D30" t="s">
        <v>28</v>
      </c>
      <c r="E30" t="str">
        <f>_xlfn.XLOOKUP(F30,预约送货单!Z:Z,预约送货单!F:F)</f>
        <v>CW501KW0069</v>
      </c>
      <c r="F30" t="str">
        <f t="shared" si="2"/>
        <v>CW501KW0069H0S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2024-03-07</v>
      </c>
      <c r="K30" t="str">
        <f t="shared" si="1"/>
        <v>广州</v>
      </c>
    </row>
    <row r="31" hidden="1" spans="1:11">
      <c r="A31" t="s">
        <v>46</v>
      </c>
      <c r="B31" s="4" t="s">
        <v>47</v>
      </c>
      <c r="C31" t="str">
        <f>_xlfn.XLOOKUP(E31,预约送货单!F:F,预约送货单!D:D)</f>
        <v>RY20240307029</v>
      </c>
      <c r="D31" t="s">
        <v>28</v>
      </c>
      <c r="E31" t="str">
        <f>_xlfn.XLOOKUP(F31,预约送货单!Z:Z,预约送货单!F:F)</f>
        <v>CW501KW0069</v>
      </c>
      <c r="F31" t="str">
        <f t="shared" si="2"/>
        <v>CW501KW0069H0XS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2024-03-07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31"/>
        <filter val="2"/>
        <filter val="4"/>
        <filter val="14"/>
        <filter val="24"/>
        <filter val="5"/>
        <filter val="16"/>
        <filter val="36"/>
        <filter val="17"/>
        <filter val="8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48</v>
      </c>
      <c r="B1" s="37" t="s">
        <v>49</v>
      </c>
      <c r="C1" s="36" t="s">
        <v>50</v>
      </c>
      <c r="D1" s="36" t="s">
        <v>51</v>
      </c>
      <c r="E1" s="36" t="s">
        <v>5</v>
      </c>
      <c r="F1" s="36" t="s">
        <v>52</v>
      </c>
      <c r="G1" s="36" t="s">
        <v>53</v>
      </c>
      <c r="H1" s="36" t="s">
        <v>54</v>
      </c>
      <c r="I1" s="36" t="s">
        <v>55</v>
      </c>
      <c r="J1" s="36" t="s">
        <v>6</v>
      </c>
      <c r="K1" s="36" t="s">
        <v>4</v>
      </c>
      <c r="L1" s="36" t="s">
        <v>56</v>
      </c>
      <c r="M1" s="36" t="s">
        <v>57</v>
      </c>
      <c r="N1" s="36" t="s">
        <v>7</v>
      </c>
      <c r="O1" s="36" t="s">
        <v>58</v>
      </c>
      <c r="P1" s="36" t="s">
        <v>59</v>
      </c>
      <c r="Q1" s="36" t="s">
        <v>60</v>
      </c>
      <c r="R1" s="36" t="s">
        <v>61</v>
      </c>
      <c r="S1" s="36" t="s">
        <v>62</v>
      </c>
      <c r="T1" s="36" t="s">
        <v>63</v>
      </c>
      <c r="U1" s="36" t="s">
        <v>1</v>
      </c>
      <c r="V1" s="36" t="s">
        <v>64</v>
      </c>
      <c r="W1" s="36" t="s">
        <v>65</v>
      </c>
      <c r="X1" s="36" t="s">
        <v>66</v>
      </c>
      <c r="Y1" s="36" t="s">
        <v>67</v>
      </c>
      <c r="Z1" s="36" t="s">
        <v>3</v>
      </c>
      <c r="AA1" s="36" t="s">
        <v>68</v>
      </c>
      <c r="AB1" s="36" t="s">
        <v>41</v>
      </c>
      <c r="AC1" s="36" t="s">
        <v>69</v>
      </c>
      <c r="AD1" s="36" t="s">
        <v>70</v>
      </c>
      <c r="AE1" s="36" t="s">
        <v>71</v>
      </c>
      <c r="AF1" s="36" t="s">
        <v>72</v>
      </c>
      <c r="AG1" s="36" t="s">
        <v>73</v>
      </c>
      <c r="AH1" s="36" t="s">
        <v>74</v>
      </c>
      <c r="AI1" s="36" t="s">
        <v>75</v>
      </c>
    </row>
    <row r="2" s="36" customFormat="1" ht="13" spans="1:35">
      <c r="A2" s="38">
        <f>SUMIFS(装箱指令单批量导入!E:E,装箱指令单批量导入!D:D,Z2,装箱指令单批量导入!A:A,D2)</f>
        <v>21</v>
      </c>
      <c r="B2" s="38">
        <f t="shared" ref="B2:B51" si="0">A2-K2</f>
        <v>0</v>
      </c>
      <c r="C2" s="36" t="s">
        <v>76</v>
      </c>
      <c r="D2" s="36" t="s">
        <v>29</v>
      </c>
      <c r="E2" s="36" t="s">
        <v>19</v>
      </c>
      <c r="F2" s="36" t="s">
        <v>30</v>
      </c>
      <c r="G2" s="36" t="s">
        <v>77</v>
      </c>
      <c r="H2" s="36" t="s">
        <v>78</v>
      </c>
      <c r="I2" s="36" t="s">
        <v>79</v>
      </c>
      <c r="J2" s="36" t="s">
        <v>80</v>
      </c>
      <c r="K2" s="36">
        <v>21</v>
      </c>
      <c r="L2" s="36" t="s">
        <v>81</v>
      </c>
      <c r="M2" s="36">
        <v>0</v>
      </c>
      <c r="N2" s="36" t="s">
        <v>32</v>
      </c>
      <c r="O2" s="36" t="s">
        <v>82</v>
      </c>
      <c r="P2" s="36" t="s">
        <v>19</v>
      </c>
      <c r="Q2" s="36" t="s">
        <v>83</v>
      </c>
      <c r="R2" s="36" t="s">
        <v>83</v>
      </c>
      <c r="U2" s="36" t="s">
        <v>26</v>
      </c>
      <c r="V2" s="36" t="s">
        <v>84</v>
      </c>
      <c r="W2" s="36" t="s">
        <v>85</v>
      </c>
      <c r="Z2" s="36" t="s">
        <v>31</v>
      </c>
      <c r="AA2" s="36" t="s">
        <v>86</v>
      </c>
      <c r="AB2" s="36" t="s">
        <v>43</v>
      </c>
      <c r="AD2" s="36" t="s">
        <v>87</v>
      </c>
      <c r="AE2" s="36" t="s">
        <v>87</v>
      </c>
      <c r="AF2" s="36" t="s">
        <v>32</v>
      </c>
      <c r="AI2" s="36" t="s">
        <v>32</v>
      </c>
    </row>
    <row r="3" s="36" customFormat="1" ht="13" spans="1:35">
      <c r="A3" s="38">
        <f>SUMIFS(装箱指令单批量导入!E:E,装箱指令单批量导入!D:D,Z3,装箱指令单批量导入!A:A,D3)</f>
        <v>31</v>
      </c>
      <c r="B3" s="38">
        <f t="shared" si="0"/>
        <v>0</v>
      </c>
      <c r="C3" s="36" t="s">
        <v>76</v>
      </c>
      <c r="D3" s="36" t="s">
        <v>29</v>
      </c>
      <c r="E3" s="36" t="s">
        <v>19</v>
      </c>
      <c r="F3" s="36" t="s">
        <v>30</v>
      </c>
      <c r="G3" s="36" t="s">
        <v>77</v>
      </c>
      <c r="H3" s="36" t="s">
        <v>78</v>
      </c>
      <c r="I3" s="36" t="s">
        <v>79</v>
      </c>
      <c r="J3" s="36" t="s">
        <v>80</v>
      </c>
      <c r="K3" s="36">
        <v>31</v>
      </c>
      <c r="L3" s="36" t="s">
        <v>88</v>
      </c>
      <c r="M3" s="36">
        <v>0</v>
      </c>
      <c r="N3" s="36" t="s">
        <v>32</v>
      </c>
      <c r="O3" s="36" t="s">
        <v>82</v>
      </c>
      <c r="P3" s="36" t="s">
        <v>19</v>
      </c>
      <c r="Q3" s="36" t="s">
        <v>83</v>
      </c>
      <c r="R3" s="36" t="s">
        <v>83</v>
      </c>
      <c r="U3" s="36" t="s">
        <v>26</v>
      </c>
      <c r="V3" s="36" t="s">
        <v>84</v>
      </c>
      <c r="W3" s="36" t="s">
        <v>85</v>
      </c>
      <c r="Z3" s="36" t="s">
        <v>33</v>
      </c>
      <c r="AA3" s="36" t="s">
        <v>86</v>
      </c>
      <c r="AB3" s="36" t="s">
        <v>44</v>
      </c>
      <c r="AD3" s="36" t="s">
        <v>87</v>
      </c>
      <c r="AE3" s="36" t="s">
        <v>87</v>
      </c>
      <c r="AF3" s="36" t="s">
        <v>32</v>
      </c>
      <c r="AI3" s="36" t="s">
        <v>32</v>
      </c>
    </row>
    <row r="4" s="36" customFormat="1" ht="13" spans="1:35">
      <c r="A4" s="38">
        <f>SUMIFS(装箱指令单批量导入!E:E,装箱指令单批量导入!D:D,Z4,装箱指令单批量导入!A:A,D4)</f>
        <v>39</v>
      </c>
      <c r="B4" s="38">
        <f t="shared" si="0"/>
        <v>0</v>
      </c>
      <c r="C4" s="36" t="s">
        <v>76</v>
      </c>
      <c r="D4" s="36" t="s">
        <v>29</v>
      </c>
      <c r="E4" s="36" t="s">
        <v>19</v>
      </c>
      <c r="F4" s="36" t="s">
        <v>30</v>
      </c>
      <c r="G4" s="36" t="s">
        <v>77</v>
      </c>
      <c r="H4" s="36" t="s">
        <v>78</v>
      </c>
      <c r="I4" s="36" t="s">
        <v>79</v>
      </c>
      <c r="J4" s="36" t="s">
        <v>80</v>
      </c>
      <c r="K4" s="36">
        <v>39</v>
      </c>
      <c r="L4" s="36" t="s">
        <v>89</v>
      </c>
      <c r="M4" s="36">
        <v>0</v>
      </c>
      <c r="N4" s="36" t="s">
        <v>32</v>
      </c>
      <c r="O4" s="36" t="s">
        <v>82</v>
      </c>
      <c r="P4" s="36" t="s">
        <v>19</v>
      </c>
      <c r="Q4" s="36" t="s">
        <v>83</v>
      </c>
      <c r="R4" s="36" t="s">
        <v>83</v>
      </c>
      <c r="U4" s="36" t="s">
        <v>26</v>
      </c>
      <c r="V4" s="36" t="s">
        <v>84</v>
      </c>
      <c r="W4" s="36" t="s">
        <v>85</v>
      </c>
      <c r="Z4" s="36" t="s">
        <v>34</v>
      </c>
      <c r="AA4" s="36" t="s">
        <v>86</v>
      </c>
      <c r="AB4" s="36" t="s">
        <v>45</v>
      </c>
      <c r="AD4" s="36" t="s">
        <v>87</v>
      </c>
      <c r="AE4" s="36" t="s">
        <v>87</v>
      </c>
      <c r="AF4" s="36" t="s">
        <v>32</v>
      </c>
      <c r="AI4" s="36" t="s">
        <v>32</v>
      </c>
    </row>
    <row r="5" s="36" customFormat="1" ht="13" spans="1:35">
      <c r="A5" s="38">
        <f>SUMIFS(装箱指令单批量导入!E:E,装箱指令单批量导入!D:D,Z5,装箱指令单批量导入!A:A,D5)</f>
        <v>11</v>
      </c>
      <c r="B5" s="38">
        <f t="shared" si="0"/>
        <v>0</v>
      </c>
      <c r="C5" s="36" t="s">
        <v>76</v>
      </c>
      <c r="D5" s="36" t="s">
        <v>29</v>
      </c>
      <c r="E5" s="36" t="s">
        <v>19</v>
      </c>
      <c r="F5" s="36" t="s">
        <v>30</v>
      </c>
      <c r="G5" s="36" t="s">
        <v>77</v>
      </c>
      <c r="H5" s="36" t="s">
        <v>78</v>
      </c>
      <c r="I5" s="36" t="s">
        <v>79</v>
      </c>
      <c r="J5" s="36" t="s">
        <v>80</v>
      </c>
      <c r="K5" s="36">
        <v>11</v>
      </c>
      <c r="L5" s="36" t="s">
        <v>90</v>
      </c>
      <c r="M5" s="36">
        <v>0</v>
      </c>
      <c r="N5" s="36" t="s">
        <v>32</v>
      </c>
      <c r="O5" s="36" t="s">
        <v>82</v>
      </c>
      <c r="P5" s="36" t="s">
        <v>19</v>
      </c>
      <c r="Q5" s="36" t="s">
        <v>83</v>
      </c>
      <c r="R5" s="36" t="s">
        <v>83</v>
      </c>
      <c r="U5" s="36" t="s">
        <v>26</v>
      </c>
      <c r="V5" s="36" t="s">
        <v>84</v>
      </c>
      <c r="W5" s="36" t="s">
        <v>85</v>
      </c>
      <c r="Z5" s="36" t="s">
        <v>35</v>
      </c>
      <c r="AA5" s="36" t="s">
        <v>86</v>
      </c>
      <c r="AB5" s="36" t="s">
        <v>47</v>
      </c>
      <c r="AD5" s="36" t="s">
        <v>87</v>
      </c>
      <c r="AE5" s="36" t="s">
        <v>87</v>
      </c>
      <c r="AF5" s="36" t="s">
        <v>32</v>
      </c>
      <c r="AI5" s="36" t="s">
        <v>32</v>
      </c>
    </row>
    <row r="6" s="36" customFormat="1" ht="13" spans="1:35">
      <c r="A6" s="38">
        <f>SUMIFS(装箱指令单批量导入!E:E,装箱指令单批量导入!D:D,Z6,装箱指令单批量导入!A:A,D6)</f>
        <v>20</v>
      </c>
      <c r="B6" s="38">
        <f t="shared" si="0"/>
        <v>0</v>
      </c>
      <c r="C6" s="36" t="s">
        <v>76</v>
      </c>
      <c r="D6" s="36" t="s">
        <v>15</v>
      </c>
      <c r="E6" s="36" t="s">
        <v>19</v>
      </c>
      <c r="F6" s="36" t="s">
        <v>17</v>
      </c>
      <c r="G6" s="36" t="s">
        <v>91</v>
      </c>
      <c r="H6" s="36" t="s">
        <v>78</v>
      </c>
      <c r="I6" s="36" t="s">
        <v>79</v>
      </c>
      <c r="J6" s="36" t="s">
        <v>92</v>
      </c>
      <c r="K6" s="36">
        <v>20</v>
      </c>
      <c r="L6" s="36" t="s">
        <v>93</v>
      </c>
      <c r="M6" s="36">
        <v>0</v>
      </c>
      <c r="N6" s="36" t="s">
        <v>20</v>
      </c>
      <c r="O6" s="36" t="s">
        <v>82</v>
      </c>
      <c r="P6" s="36" t="s">
        <v>19</v>
      </c>
      <c r="Q6" s="36" t="s">
        <v>94</v>
      </c>
      <c r="R6" s="36" t="s">
        <v>94</v>
      </c>
      <c r="U6" s="36" t="s">
        <v>26</v>
      </c>
      <c r="V6" s="36" t="s">
        <v>84</v>
      </c>
      <c r="W6" s="36" t="s">
        <v>85</v>
      </c>
      <c r="Z6" s="36" t="s">
        <v>18</v>
      </c>
      <c r="AA6" s="36" t="s">
        <v>86</v>
      </c>
      <c r="AB6" s="36" t="s">
        <v>43</v>
      </c>
      <c r="AD6" s="36" t="s">
        <v>87</v>
      </c>
      <c r="AE6" s="36" t="s">
        <v>87</v>
      </c>
      <c r="AF6" s="36" t="s">
        <v>32</v>
      </c>
      <c r="AI6" s="36" t="s">
        <v>32</v>
      </c>
    </row>
    <row r="7" s="36" customFormat="1" ht="13" spans="1:35">
      <c r="A7" s="38">
        <f>SUMIFS(装箱指令单批量导入!E:E,装箱指令单批量导入!D:D,Z7,装箱指令单批量导入!A:A,D7)</f>
        <v>41</v>
      </c>
      <c r="B7" s="38">
        <f t="shared" si="0"/>
        <v>0</v>
      </c>
      <c r="C7" s="36" t="s">
        <v>76</v>
      </c>
      <c r="D7" s="36" t="s">
        <v>15</v>
      </c>
      <c r="E7" s="36" t="s">
        <v>19</v>
      </c>
      <c r="F7" s="36" t="s">
        <v>17</v>
      </c>
      <c r="G7" s="36" t="s">
        <v>91</v>
      </c>
      <c r="H7" s="36" t="s">
        <v>78</v>
      </c>
      <c r="I7" s="36" t="s">
        <v>79</v>
      </c>
      <c r="J7" s="36" t="s">
        <v>92</v>
      </c>
      <c r="K7" s="36">
        <v>41</v>
      </c>
      <c r="L7" s="36" t="s">
        <v>95</v>
      </c>
      <c r="M7" s="36">
        <v>0</v>
      </c>
      <c r="N7" s="36" t="s">
        <v>20</v>
      </c>
      <c r="O7" s="36" t="s">
        <v>82</v>
      </c>
      <c r="P7" s="36" t="s">
        <v>19</v>
      </c>
      <c r="Q7" s="36" t="s">
        <v>94</v>
      </c>
      <c r="R7" s="36" t="s">
        <v>94</v>
      </c>
      <c r="U7" s="36" t="s">
        <v>26</v>
      </c>
      <c r="V7" s="36" t="s">
        <v>84</v>
      </c>
      <c r="W7" s="36" t="s">
        <v>85</v>
      </c>
      <c r="Z7" s="36" t="s">
        <v>22</v>
      </c>
      <c r="AA7" s="36" t="s">
        <v>86</v>
      </c>
      <c r="AB7" s="36" t="s">
        <v>44</v>
      </c>
      <c r="AD7" s="36" t="s">
        <v>87</v>
      </c>
      <c r="AE7" s="36" t="s">
        <v>87</v>
      </c>
      <c r="AF7" s="36" t="s">
        <v>32</v>
      </c>
      <c r="AI7" s="36" t="s">
        <v>32</v>
      </c>
    </row>
    <row r="8" s="36" customFormat="1" ht="13" spans="1:35">
      <c r="A8" s="38">
        <f>SUMIFS(装箱指令单批量导入!E:E,装箱指令单批量导入!D:D,Z8,装箱指令单批量导入!A:A,D8)</f>
        <v>18</v>
      </c>
      <c r="B8" s="38">
        <f t="shared" si="0"/>
        <v>0</v>
      </c>
      <c r="C8" s="36" t="s">
        <v>76</v>
      </c>
      <c r="D8" s="36" t="s">
        <v>15</v>
      </c>
      <c r="E8" s="36" t="s">
        <v>19</v>
      </c>
      <c r="F8" s="36" t="s">
        <v>17</v>
      </c>
      <c r="G8" s="36" t="s">
        <v>91</v>
      </c>
      <c r="H8" s="36" t="s">
        <v>78</v>
      </c>
      <c r="I8" s="36" t="s">
        <v>79</v>
      </c>
      <c r="J8" s="36" t="s">
        <v>92</v>
      </c>
      <c r="K8" s="36">
        <v>18</v>
      </c>
      <c r="L8" s="36" t="s">
        <v>96</v>
      </c>
      <c r="M8" s="36">
        <v>0</v>
      </c>
      <c r="N8" s="36" t="s">
        <v>20</v>
      </c>
      <c r="O8" s="36" t="s">
        <v>82</v>
      </c>
      <c r="P8" s="36" t="s">
        <v>19</v>
      </c>
      <c r="Q8" s="36" t="s">
        <v>94</v>
      </c>
      <c r="R8" s="36" t="s">
        <v>94</v>
      </c>
      <c r="U8" s="36" t="s">
        <v>26</v>
      </c>
      <c r="V8" s="36" t="s">
        <v>84</v>
      </c>
      <c r="W8" s="36" t="s">
        <v>85</v>
      </c>
      <c r="Z8" s="36" t="s">
        <v>23</v>
      </c>
      <c r="AA8" s="36" t="s">
        <v>86</v>
      </c>
      <c r="AB8" s="36" t="s">
        <v>45</v>
      </c>
      <c r="AD8" s="36" t="s">
        <v>87</v>
      </c>
      <c r="AE8" s="36" t="s">
        <v>87</v>
      </c>
      <c r="AF8" s="36" t="s">
        <v>32</v>
      </c>
      <c r="AI8" s="36" t="s">
        <v>32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381" activePane="bottomLeft" state="frozen"/>
      <selection/>
      <selection pane="bottomLeft" activeCell="D386" sqref="D38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97</v>
      </c>
      <c r="B3" t="s">
        <v>98</v>
      </c>
      <c r="C3" t="s">
        <v>40</v>
      </c>
      <c r="D3" t="s">
        <v>99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100</v>
      </c>
      <c r="D4" t="s">
        <v>101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100</v>
      </c>
      <c r="D5" t="s">
        <v>102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100</v>
      </c>
      <c r="D6" t="s">
        <v>103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100</v>
      </c>
      <c r="D7" t="s">
        <v>104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100</v>
      </c>
      <c r="D8" t="s">
        <v>105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100</v>
      </c>
      <c r="D9" t="s">
        <v>106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100</v>
      </c>
      <c r="D10" t="s">
        <v>107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100</v>
      </c>
      <c r="D11" t="s">
        <v>108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100</v>
      </c>
      <c r="D12" t="s">
        <v>109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100</v>
      </c>
      <c r="D13" t="s">
        <v>110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100</v>
      </c>
      <c r="D14" t="s">
        <v>111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100</v>
      </c>
      <c r="D15" t="s">
        <v>112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100</v>
      </c>
      <c r="D16" t="s">
        <v>113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100</v>
      </c>
      <c r="D17" t="s">
        <v>114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100</v>
      </c>
      <c r="D18" t="s">
        <v>115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100</v>
      </c>
      <c r="D19" t="s">
        <v>116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100</v>
      </c>
      <c r="D20" t="s">
        <v>117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100</v>
      </c>
      <c r="D21" t="s">
        <v>118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100</v>
      </c>
      <c r="D22" t="s">
        <v>119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100</v>
      </c>
      <c r="D23" t="s">
        <v>120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100</v>
      </c>
      <c r="D24" t="s">
        <v>121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100</v>
      </c>
      <c r="D25" t="s">
        <v>122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100</v>
      </c>
      <c r="D26" t="s">
        <v>123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100</v>
      </c>
      <c r="D27" t="s">
        <v>124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100</v>
      </c>
      <c r="D28" t="s">
        <v>125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100</v>
      </c>
      <c r="D29" t="s">
        <v>126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40</v>
      </c>
      <c r="D30" t="s">
        <v>101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40</v>
      </c>
      <c r="D31" t="s">
        <v>102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40</v>
      </c>
      <c r="D32" t="s">
        <v>103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40</v>
      </c>
      <c r="D33" t="s">
        <v>104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40</v>
      </c>
      <c r="D34" t="s">
        <v>105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40</v>
      </c>
      <c r="D35" t="s">
        <v>106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40</v>
      </c>
      <c r="D36" t="s">
        <v>107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40</v>
      </c>
      <c r="D37" t="s">
        <v>108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40</v>
      </c>
      <c r="D38" t="s">
        <v>109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40</v>
      </c>
      <c r="D39" t="s">
        <v>110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40</v>
      </c>
      <c r="D40" t="s">
        <v>111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40</v>
      </c>
      <c r="D41" t="s">
        <v>112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40</v>
      </c>
      <c r="D42" t="s">
        <v>113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40</v>
      </c>
      <c r="D43" t="s">
        <v>114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40</v>
      </c>
      <c r="D44" t="s">
        <v>115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40</v>
      </c>
      <c r="D45" t="s">
        <v>116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40</v>
      </c>
      <c r="D46" t="s">
        <v>117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40</v>
      </c>
      <c r="D47" t="s">
        <v>118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40</v>
      </c>
      <c r="D48" t="s">
        <v>119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40</v>
      </c>
      <c r="D49" t="s">
        <v>120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40</v>
      </c>
      <c r="D50" t="s">
        <v>121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40</v>
      </c>
      <c r="D51" t="s">
        <v>122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40</v>
      </c>
      <c r="D52" t="s">
        <v>123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40</v>
      </c>
      <c r="D53" t="s">
        <v>124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40</v>
      </c>
      <c r="D54" t="s">
        <v>125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40</v>
      </c>
      <c r="D55" t="s">
        <v>126</v>
      </c>
      <c r="E55">
        <v>0</v>
      </c>
      <c r="F55">
        <f t="shared" si="5"/>
        <v>0</v>
      </c>
    </row>
    <row r="56" spans="1:6">
      <c r="A56" t="str">
        <f t="shared" si="3"/>
        <v>大货样衣仓XSCW501KT0063H0</v>
      </c>
      <c r="B56" t="str">
        <f t="shared" si="4"/>
        <v>大货样衣仓XS</v>
      </c>
      <c r="C56" t="s">
        <v>42</v>
      </c>
      <c r="D56" t="s">
        <v>101</v>
      </c>
      <c r="F56">
        <f t="shared" si="5"/>
        <v>0</v>
      </c>
    </row>
    <row r="57" spans="1:6">
      <c r="A57" t="str">
        <f t="shared" si="3"/>
        <v>大货样衣仓SCW501KT0063H0</v>
      </c>
      <c r="B57" t="str">
        <f t="shared" si="4"/>
        <v>大货样衣仓S</v>
      </c>
      <c r="C57" t="s">
        <v>42</v>
      </c>
      <c r="D57" t="s">
        <v>102</v>
      </c>
      <c r="E57">
        <v>1</v>
      </c>
      <c r="F57">
        <f t="shared" si="5"/>
        <v>1</v>
      </c>
    </row>
    <row r="58" spans="1:6">
      <c r="A58" t="str">
        <f t="shared" si="3"/>
        <v>大货样衣仓MCW501KT0063H0</v>
      </c>
      <c r="B58" t="str">
        <f t="shared" si="4"/>
        <v>大货样衣仓M</v>
      </c>
      <c r="C58" t="s">
        <v>42</v>
      </c>
      <c r="D58" t="s">
        <v>103</v>
      </c>
      <c r="F58">
        <f t="shared" si="5"/>
        <v>0</v>
      </c>
    </row>
    <row r="59" spans="1:6">
      <c r="A59" t="str">
        <f t="shared" si="3"/>
        <v>大货样衣仓LCW501KT0063H0</v>
      </c>
      <c r="B59" t="str">
        <f t="shared" si="4"/>
        <v>大货样衣仓L</v>
      </c>
      <c r="C59" t="s">
        <v>42</v>
      </c>
      <c r="D59" t="s">
        <v>104</v>
      </c>
      <c r="F59">
        <f t="shared" si="5"/>
        <v>0</v>
      </c>
    </row>
    <row r="60" spans="1:6">
      <c r="A60" t="str">
        <f t="shared" si="3"/>
        <v>大货样衣仓XLCW501KT0063H0</v>
      </c>
      <c r="B60" t="str">
        <f t="shared" si="4"/>
        <v>大货样衣仓XL</v>
      </c>
      <c r="C60" t="s">
        <v>42</v>
      </c>
      <c r="D60" t="s">
        <v>105</v>
      </c>
      <c r="F60">
        <f t="shared" si="5"/>
        <v>0</v>
      </c>
    </row>
    <row r="61" spans="1:6">
      <c r="A61" t="str">
        <f t="shared" si="3"/>
        <v>武汉仓XSCW501KT0063H0</v>
      </c>
      <c r="B61" t="str">
        <f t="shared" si="4"/>
        <v>武汉仓XS</v>
      </c>
      <c r="C61" t="s">
        <v>42</v>
      </c>
      <c r="D61" t="s">
        <v>106</v>
      </c>
      <c r="E61">
        <v>0</v>
      </c>
      <c r="F61">
        <f t="shared" si="5"/>
        <v>0</v>
      </c>
    </row>
    <row r="62" spans="1:6">
      <c r="A62" t="str">
        <f t="shared" si="3"/>
        <v>武汉仓SCW501KT0063H0</v>
      </c>
      <c r="B62" t="str">
        <f t="shared" si="4"/>
        <v>武汉仓S</v>
      </c>
      <c r="C62" t="s">
        <v>42</v>
      </c>
      <c r="D62" t="s">
        <v>107</v>
      </c>
      <c r="E62">
        <v>1</v>
      </c>
      <c r="F62">
        <f t="shared" si="5"/>
        <v>1</v>
      </c>
    </row>
    <row r="63" spans="1:6">
      <c r="A63" t="str">
        <f t="shared" si="3"/>
        <v>武汉仓MCW501KT0063H0</v>
      </c>
      <c r="B63" t="str">
        <f t="shared" si="4"/>
        <v>武汉仓M</v>
      </c>
      <c r="C63" t="s">
        <v>42</v>
      </c>
      <c r="D63" t="s">
        <v>108</v>
      </c>
      <c r="E63">
        <v>1</v>
      </c>
      <c r="F63">
        <f t="shared" si="5"/>
        <v>1</v>
      </c>
    </row>
    <row r="64" spans="1:6">
      <c r="A64" t="str">
        <f t="shared" si="3"/>
        <v>武汉仓LCW501KT0063H0</v>
      </c>
      <c r="B64" t="str">
        <f t="shared" si="4"/>
        <v>武汉仓L</v>
      </c>
      <c r="C64" t="s">
        <v>42</v>
      </c>
      <c r="D64" t="s">
        <v>109</v>
      </c>
      <c r="E64">
        <v>1</v>
      </c>
      <c r="F64">
        <f t="shared" si="5"/>
        <v>1</v>
      </c>
    </row>
    <row r="65" spans="1:6">
      <c r="A65" t="str">
        <f t="shared" si="3"/>
        <v>武汉仓XLCW501KT0063H0</v>
      </c>
      <c r="B65" t="str">
        <f t="shared" si="4"/>
        <v>武汉仓XL</v>
      </c>
      <c r="C65" t="s">
        <v>42</v>
      </c>
      <c r="D65" t="s">
        <v>110</v>
      </c>
      <c r="F65">
        <f t="shared" si="5"/>
        <v>0</v>
      </c>
    </row>
    <row r="66" spans="1:6">
      <c r="A66" t="str">
        <f t="shared" si="3"/>
        <v>香港仓XSCW501KT0063H0</v>
      </c>
      <c r="B66" t="str">
        <f t="shared" si="4"/>
        <v>香港仓XS</v>
      </c>
      <c r="C66" t="s">
        <v>42</v>
      </c>
      <c r="D66" t="s">
        <v>111</v>
      </c>
      <c r="E66">
        <v>0</v>
      </c>
      <c r="F66">
        <f t="shared" si="5"/>
        <v>0</v>
      </c>
    </row>
    <row r="67" spans="1:6">
      <c r="A67" t="str">
        <f t="shared" si="3"/>
        <v>香港仓SCW501KT0063H0</v>
      </c>
      <c r="B67" t="str">
        <f t="shared" si="4"/>
        <v>香港仓S</v>
      </c>
      <c r="C67" t="s">
        <v>42</v>
      </c>
      <c r="D67" t="s">
        <v>112</v>
      </c>
      <c r="E67">
        <v>14</v>
      </c>
      <c r="F67">
        <f t="shared" si="5"/>
        <v>14</v>
      </c>
    </row>
    <row r="68" spans="1:6">
      <c r="A68" t="str">
        <f t="shared" si="3"/>
        <v>香港仓MCW501KT0063H0</v>
      </c>
      <c r="B68" t="str">
        <f t="shared" si="4"/>
        <v>香港仓M</v>
      </c>
      <c r="C68" t="s">
        <v>42</v>
      </c>
      <c r="D68" t="s">
        <v>113</v>
      </c>
      <c r="E68">
        <v>36</v>
      </c>
      <c r="F68">
        <f t="shared" si="5"/>
        <v>36</v>
      </c>
    </row>
    <row r="69" spans="1:6">
      <c r="A69" t="str">
        <f t="shared" ref="A69:A100" si="6">B69&amp;C69</f>
        <v>香港仓LCW501KT0063H0</v>
      </c>
      <c r="B69" t="str">
        <f t="shared" ref="B69:B100" si="7">RIGHT(D69,LEN(D69)-FIND(":",D69,1))</f>
        <v>香港仓L</v>
      </c>
      <c r="C69" t="s">
        <v>42</v>
      </c>
      <c r="D69" t="s">
        <v>114</v>
      </c>
      <c r="E69">
        <v>17</v>
      </c>
      <c r="F69">
        <f t="shared" ref="F69:F93" si="8">E69</f>
        <v>17</v>
      </c>
    </row>
    <row r="70" spans="1:6">
      <c r="A70" t="str">
        <f t="shared" si="6"/>
        <v>香港仓XLCW501KT0063H0</v>
      </c>
      <c r="B70" t="str">
        <f t="shared" si="7"/>
        <v>香港仓XL</v>
      </c>
      <c r="C70" t="s">
        <v>42</v>
      </c>
      <c r="D70" t="s">
        <v>115</v>
      </c>
      <c r="F70">
        <f t="shared" si="8"/>
        <v>0</v>
      </c>
    </row>
    <row r="71" spans="1:6">
      <c r="A71" t="str">
        <f t="shared" si="6"/>
        <v>南浦正品仓XSCW501KT0063H0</v>
      </c>
      <c r="B71" t="str">
        <f t="shared" si="7"/>
        <v>南浦正品仓XS</v>
      </c>
      <c r="C71" t="s">
        <v>42</v>
      </c>
      <c r="D71" t="s">
        <v>116</v>
      </c>
      <c r="E71">
        <v>0</v>
      </c>
      <c r="F71">
        <f t="shared" si="8"/>
        <v>0</v>
      </c>
    </row>
    <row r="72" spans="1:6">
      <c r="A72" t="str">
        <f t="shared" si="6"/>
        <v>南浦正品仓SCW501KT0063H0</v>
      </c>
      <c r="B72" t="str">
        <f t="shared" si="7"/>
        <v>南浦正品仓S</v>
      </c>
      <c r="C72" t="s">
        <v>42</v>
      </c>
      <c r="D72" t="s">
        <v>117</v>
      </c>
      <c r="E72">
        <v>2</v>
      </c>
      <c r="F72">
        <f t="shared" si="8"/>
        <v>2</v>
      </c>
    </row>
    <row r="73" spans="1:6">
      <c r="A73" t="str">
        <f t="shared" si="6"/>
        <v>南浦正品仓MCW501KT0063H0</v>
      </c>
      <c r="B73" t="str">
        <f t="shared" si="7"/>
        <v>南浦正品仓M</v>
      </c>
      <c r="C73" t="s">
        <v>42</v>
      </c>
      <c r="D73" t="s">
        <v>118</v>
      </c>
      <c r="E73">
        <v>4</v>
      </c>
      <c r="F73">
        <f t="shared" si="8"/>
        <v>4</v>
      </c>
    </row>
    <row r="74" spans="1:6">
      <c r="A74" t="str">
        <f t="shared" si="6"/>
        <v>南浦正品仓LCW501KT0063H0</v>
      </c>
      <c r="B74" t="str">
        <f t="shared" si="7"/>
        <v>南浦正品仓L</v>
      </c>
      <c r="C74" t="s">
        <v>42</v>
      </c>
      <c r="D74" t="s">
        <v>119</v>
      </c>
      <c r="E74">
        <v>2</v>
      </c>
      <c r="F74">
        <f t="shared" si="8"/>
        <v>2</v>
      </c>
    </row>
    <row r="75" spans="1:6">
      <c r="A75" t="str">
        <f t="shared" si="6"/>
        <v>南浦正品仓XLCW501KT0063H0</v>
      </c>
      <c r="B75" t="str">
        <f t="shared" si="7"/>
        <v>南浦正品仓XL</v>
      </c>
      <c r="C75" t="s">
        <v>42</v>
      </c>
      <c r="D75" t="s">
        <v>120</v>
      </c>
      <c r="E75">
        <v>0</v>
      </c>
      <c r="F75">
        <f t="shared" si="8"/>
        <v>0</v>
      </c>
    </row>
    <row r="76" spans="1:6">
      <c r="A76" t="str">
        <f t="shared" si="6"/>
        <v>南浦拍照样衣仓SCW501KT0063H0</v>
      </c>
      <c r="B76" t="str">
        <f t="shared" si="7"/>
        <v>南浦拍照样衣仓S</v>
      </c>
      <c r="C76" t="s">
        <v>42</v>
      </c>
      <c r="D76" t="s">
        <v>121</v>
      </c>
      <c r="F76">
        <f t="shared" si="8"/>
        <v>0</v>
      </c>
    </row>
    <row r="77" spans="1:6">
      <c r="A77" t="str">
        <f t="shared" si="6"/>
        <v>南浦拍照样衣仓XSCW501KT0063H0</v>
      </c>
      <c r="B77" t="str">
        <f t="shared" si="7"/>
        <v>南浦拍照样衣仓XS</v>
      </c>
      <c r="C77" t="s">
        <v>42</v>
      </c>
      <c r="D77" t="s">
        <v>122</v>
      </c>
      <c r="F77">
        <f t="shared" si="8"/>
        <v>0</v>
      </c>
    </row>
    <row r="78" spans="1:6">
      <c r="A78" t="str">
        <f t="shared" si="6"/>
        <v>南浦拍照样衣仓MCW501KT0063H0</v>
      </c>
      <c r="B78" t="str">
        <f t="shared" si="7"/>
        <v>南浦拍照样衣仓M</v>
      </c>
      <c r="C78" t="s">
        <v>42</v>
      </c>
      <c r="D78" t="s">
        <v>123</v>
      </c>
      <c r="F78">
        <f t="shared" si="8"/>
        <v>0</v>
      </c>
    </row>
    <row r="79" spans="1:6">
      <c r="A79" t="str">
        <f t="shared" si="6"/>
        <v>南浦拍照样衣仓LCW501KT0063H0</v>
      </c>
      <c r="B79" t="str">
        <f t="shared" si="7"/>
        <v>南浦拍照样衣仓L</v>
      </c>
      <c r="C79" t="s">
        <v>42</v>
      </c>
      <c r="D79" t="s">
        <v>124</v>
      </c>
      <c r="F79">
        <f t="shared" si="8"/>
        <v>0</v>
      </c>
    </row>
    <row r="80" spans="1:6">
      <c r="A80" t="str">
        <f t="shared" si="6"/>
        <v>南浦拍照样衣仓XLCW501KT0063H0</v>
      </c>
      <c r="B80" t="str">
        <f t="shared" si="7"/>
        <v>南浦拍照样衣仓XL</v>
      </c>
      <c r="C80" t="s">
        <v>42</v>
      </c>
      <c r="D80" t="s">
        <v>125</v>
      </c>
      <c r="F80">
        <f t="shared" si="8"/>
        <v>0</v>
      </c>
    </row>
    <row r="81" spans="1:6">
      <c r="A81" t="str">
        <f t="shared" si="6"/>
        <v>南浦拍照样衣仓FCW501KT0063H0</v>
      </c>
      <c r="B81" t="str">
        <f t="shared" si="7"/>
        <v>南浦拍照样衣仓F</v>
      </c>
      <c r="C81" t="s">
        <v>42</v>
      </c>
      <c r="D81" t="s">
        <v>126</v>
      </c>
      <c r="F81">
        <f t="shared" si="8"/>
        <v>0</v>
      </c>
    </row>
    <row r="82" spans="1:6">
      <c r="A82" t="str">
        <f t="shared" si="6"/>
        <v>大货样衣仓XSCW501KW0069H0</v>
      </c>
      <c r="B82" t="str">
        <f t="shared" si="7"/>
        <v>大货样衣仓XS</v>
      </c>
      <c r="C82" t="s">
        <v>46</v>
      </c>
      <c r="D82" t="s">
        <v>101</v>
      </c>
      <c r="F82">
        <f t="shared" si="8"/>
        <v>0</v>
      </c>
    </row>
    <row r="83" spans="1:6">
      <c r="A83" t="str">
        <f t="shared" si="6"/>
        <v>大货样衣仓SCW501KW0069H0</v>
      </c>
      <c r="B83" t="str">
        <f t="shared" si="7"/>
        <v>大货样衣仓S</v>
      </c>
      <c r="C83" t="s">
        <v>46</v>
      </c>
      <c r="D83" t="s">
        <v>102</v>
      </c>
      <c r="E83">
        <v>1</v>
      </c>
      <c r="F83">
        <f t="shared" si="8"/>
        <v>1</v>
      </c>
    </row>
    <row r="84" spans="1:6">
      <c r="A84" t="str">
        <f t="shared" si="6"/>
        <v>大货样衣仓MCW501KW0069H0</v>
      </c>
      <c r="B84" t="str">
        <f t="shared" si="7"/>
        <v>大货样衣仓M</v>
      </c>
      <c r="C84" t="s">
        <v>46</v>
      </c>
      <c r="D84" t="s">
        <v>103</v>
      </c>
      <c r="F84">
        <f t="shared" si="8"/>
        <v>0</v>
      </c>
    </row>
    <row r="85" spans="1:6">
      <c r="A85" t="str">
        <f t="shared" si="6"/>
        <v>大货样衣仓LCW501KW0069H0</v>
      </c>
      <c r="B85" t="str">
        <f t="shared" si="7"/>
        <v>大货样衣仓L</v>
      </c>
      <c r="C85" t="s">
        <v>46</v>
      </c>
      <c r="D85" t="s">
        <v>104</v>
      </c>
      <c r="F85">
        <f t="shared" si="8"/>
        <v>0</v>
      </c>
    </row>
    <row r="86" spans="1:6">
      <c r="A86" t="str">
        <f t="shared" si="6"/>
        <v>大货样衣仓XLCW501KW0069H0</v>
      </c>
      <c r="B86" t="str">
        <f t="shared" si="7"/>
        <v>大货样衣仓XL</v>
      </c>
      <c r="C86" t="s">
        <v>46</v>
      </c>
      <c r="D86" t="s">
        <v>105</v>
      </c>
      <c r="F86">
        <f t="shared" si="8"/>
        <v>0</v>
      </c>
    </row>
    <row r="87" spans="1:6">
      <c r="A87" t="str">
        <f t="shared" si="6"/>
        <v>武汉仓XSCW501KW0069H0</v>
      </c>
      <c r="B87" t="str">
        <f t="shared" si="7"/>
        <v>武汉仓XS</v>
      </c>
      <c r="C87" t="s">
        <v>46</v>
      </c>
      <c r="D87" t="s">
        <v>106</v>
      </c>
      <c r="E87">
        <v>1</v>
      </c>
      <c r="F87">
        <f t="shared" si="8"/>
        <v>1</v>
      </c>
    </row>
    <row r="88" spans="1:6">
      <c r="A88" t="str">
        <f t="shared" si="6"/>
        <v>武汉仓SCW501KW0069H0</v>
      </c>
      <c r="B88" t="str">
        <f t="shared" si="7"/>
        <v>武汉仓S</v>
      </c>
      <c r="C88" t="s">
        <v>46</v>
      </c>
      <c r="D88" t="s">
        <v>107</v>
      </c>
      <c r="E88">
        <v>2</v>
      </c>
      <c r="F88">
        <f t="shared" si="8"/>
        <v>2</v>
      </c>
    </row>
    <row r="89" spans="1:6">
      <c r="A89" t="str">
        <f t="shared" si="6"/>
        <v>武汉仓MCW501KW0069H0</v>
      </c>
      <c r="B89" t="str">
        <f t="shared" si="7"/>
        <v>武汉仓M</v>
      </c>
      <c r="C89" t="s">
        <v>46</v>
      </c>
      <c r="D89" t="s">
        <v>108</v>
      </c>
      <c r="E89">
        <v>2</v>
      </c>
      <c r="F89">
        <f t="shared" si="8"/>
        <v>2</v>
      </c>
    </row>
    <row r="90" spans="1:6">
      <c r="A90" t="str">
        <f t="shared" si="6"/>
        <v>武汉仓LCW501KW0069H0</v>
      </c>
      <c r="B90" t="str">
        <f t="shared" si="7"/>
        <v>武汉仓L</v>
      </c>
      <c r="C90" t="s">
        <v>46</v>
      </c>
      <c r="D90" t="s">
        <v>109</v>
      </c>
      <c r="E90">
        <v>1</v>
      </c>
      <c r="F90">
        <f t="shared" si="8"/>
        <v>1</v>
      </c>
    </row>
    <row r="91" spans="1:6">
      <c r="A91" t="str">
        <f t="shared" si="6"/>
        <v>武汉仓XLCW501KW0069H0</v>
      </c>
      <c r="B91" t="str">
        <f t="shared" si="7"/>
        <v>武汉仓XL</v>
      </c>
      <c r="C91" t="s">
        <v>46</v>
      </c>
      <c r="D91" t="s">
        <v>110</v>
      </c>
      <c r="E91"/>
      <c r="F91">
        <f t="shared" si="8"/>
        <v>0</v>
      </c>
    </row>
    <row r="92" spans="1:6">
      <c r="A92" t="str">
        <f t="shared" si="6"/>
        <v>香港仓XSCW501KW0069H0</v>
      </c>
      <c r="B92" t="str">
        <f t="shared" si="7"/>
        <v>香港仓XS</v>
      </c>
      <c r="C92" t="s">
        <v>46</v>
      </c>
      <c r="D92" t="s">
        <v>111</v>
      </c>
      <c r="E92">
        <v>8</v>
      </c>
      <c r="F92">
        <f t="shared" si="8"/>
        <v>8</v>
      </c>
    </row>
    <row r="93" spans="1:6">
      <c r="A93" t="str">
        <f t="shared" si="6"/>
        <v>香港仓SCW501KW0069H0</v>
      </c>
      <c r="B93" t="str">
        <f t="shared" si="7"/>
        <v>香港仓S</v>
      </c>
      <c r="C93" t="s">
        <v>46</v>
      </c>
      <c r="D93" t="s">
        <v>112</v>
      </c>
      <c r="E93">
        <v>31</v>
      </c>
      <c r="F93">
        <f t="shared" si="8"/>
        <v>31</v>
      </c>
    </row>
    <row r="94" spans="1:6">
      <c r="A94" t="str">
        <f t="shared" si="6"/>
        <v>香港仓MCW501KW0069H0</v>
      </c>
      <c r="B94" t="str">
        <f t="shared" si="7"/>
        <v>香港仓M</v>
      </c>
      <c r="C94" t="s">
        <v>46</v>
      </c>
      <c r="D94" t="s">
        <v>113</v>
      </c>
      <c r="E94">
        <v>24</v>
      </c>
      <c r="F94">
        <f t="shared" ref="F94:F123" si="9">E94</f>
        <v>24</v>
      </c>
    </row>
    <row r="95" spans="1:6">
      <c r="A95" t="str">
        <f t="shared" si="6"/>
        <v>香港仓LCW501KW0069H0</v>
      </c>
      <c r="B95" t="str">
        <f t="shared" si="7"/>
        <v>香港仓L</v>
      </c>
      <c r="C95" t="s">
        <v>46</v>
      </c>
      <c r="D95" t="s">
        <v>114</v>
      </c>
      <c r="E95">
        <v>16</v>
      </c>
      <c r="F95">
        <f t="shared" si="9"/>
        <v>16</v>
      </c>
    </row>
    <row r="96" spans="1:6">
      <c r="A96" t="str">
        <f t="shared" si="6"/>
        <v>香港仓XLCW501KW0069H0</v>
      </c>
      <c r="B96" t="str">
        <f t="shared" si="7"/>
        <v>香港仓XL</v>
      </c>
      <c r="C96" t="s">
        <v>46</v>
      </c>
      <c r="D96" t="s">
        <v>115</v>
      </c>
      <c r="E96"/>
      <c r="F96">
        <f t="shared" si="9"/>
        <v>0</v>
      </c>
    </row>
    <row r="97" spans="1:6">
      <c r="A97" t="str">
        <f t="shared" si="6"/>
        <v>南浦正品仓XSCW501KW0069H0</v>
      </c>
      <c r="B97" t="str">
        <f t="shared" si="7"/>
        <v>南浦正品仓XS</v>
      </c>
      <c r="C97" t="s">
        <v>46</v>
      </c>
      <c r="D97" t="s">
        <v>116</v>
      </c>
      <c r="E97">
        <v>2</v>
      </c>
      <c r="F97">
        <f t="shared" si="9"/>
        <v>2</v>
      </c>
    </row>
    <row r="98" spans="1:6">
      <c r="A98" t="str">
        <f t="shared" si="6"/>
        <v>南浦正品仓SCW501KW0069H0</v>
      </c>
      <c r="B98" t="str">
        <f t="shared" si="7"/>
        <v>南浦正品仓S</v>
      </c>
      <c r="C98" t="s">
        <v>46</v>
      </c>
      <c r="D98" t="s">
        <v>117</v>
      </c>
      <c r="E98">
        <v>5</v>
      </c>
      <c r="F98">
        <f t="shared" si="9"/>
        <v>5</v>
      </c>
    </row>
    <row r="99" spans="1:6">
      <c r="A99" t="str">
        <f t="shared" si="6"/>
        <v>南浦正品仓MCW501KW0069H0</v>
      </c>
      <c r="B99" t="str">
        <f t="shared" si="7"/>
        <v>南浦正品仓M</v>
      </c>
      <c r="C99" t="s">
        <v>46</v>
      </c>
      <c r="D99" t="s">
        <v>118</v>
      </c>
      <c r="E99">
        <v>5</v>
      </c>
      <c r="F99">
        <f t="shared" si="9"/>
        <v>5</v>
      </c>
    </row>
    <row r="100" spans="1:6">
      <c r="A100" t="str">
        <f t="shared" si="6"/>
        <v>南浦正品仓LCW501KW0069H0</v>
      </c>
      <c r="B100" t="str">
        <f t="shared" si="7"/>
        <v>南浦正品仓L</v>
      </c>
      <c r="C100" t="s">
        <v>46</v>
      </c>
      <c r="D100" t="s">
        <v>119</v>
      </c>
      <c r="E100">
        <v>4</v>
      </c>
      <c r="F100">
        <f t="shared" si="9"/>
        <v>4</v>
      </c>
    </row>
    <row r="101" spans="1:6">
      <c r="A101" t="str">
        <f t="shared" ref="A101:A123" si="10">B101&amp;C101</f>
        <v>南浦正品仓XLCW501KW0069H0</v>
      </c>
      <c r="B101" t="str">
        <f t="shared" ref="B101:B123" si="11">RIGHT(D101,LEN(D101)-FIND(":",D101,1))</f>
        <v>南浦正品仓XL</v>
      </c>
      <c r="C101" t="s">
        <v>46</v>
      </c>
      <c r="D101" t="s">
        <v>120</v>
      </c>
      <c r="E101">
        <v>0</v>
      </c>
      <c r="F101">
        <f t="shared" si="9"/>
        <v>0</v>
      </c>
    </row>
    <row r="102" spans="1:6">
      <c r="A102" t="str">
        <f t="shared" si="10"/>
        <v>南浦拍照样衣仓SCW501KW0069H0</v>
      </c>
      <c r="B102" t="str">
        <f t="shared" si="11"/>
        <v>南浦拍照样衣仓S</v>
      </c>
      <c r="C102" t="s">
        <v>46</v>
      </c>
      <c r="D102" t="s">
        <v>121</v>
      </c>
      <c r="F102">
        <f t="shared" si="9"/>
        <v>0</v>
      </c>
    </row>
    <row r="103" spans="1:6">
      <c r="A103" t="str">
        <f t="shared" si="10"/>
        <v>南浦拍照样衣仓XSCW501KW0069H0</v>
      </c>
      <c r="B103" t="str">
        <f t="shared" si="11"/>
        <v>南浦拍照样衣仓XS</v>
      </c>
      <c r="C103" t="s">
        <v>46</v>
      </c>
      <c r="D103" t="s">
        <v>122</v>
      </c>
      <c r="F103">
        <f t="shared" si="9"/>
        <v>0</v>
      </c>
    </row>
    <row r="104" spans="1:6">
      <c r="A104" t="str">
        <f t="shared" si="10"/>
        <v>南浦拍照样衣仓MCW501KW0069H0</v>
      </c>
      <c r="B104" t="str">
        <f t="shared" si="11"/>
        <v>南浦拍照样衣仓M</v>
      </c>
      <c r="C104" t="s">
        <v>46</v>
      </c>
      <c r="D104" t="s">
        <v>123</v>
      </c>
      <c r="F104">
        <f t="shared" si="9"/>
        <v>0</v>
      </c>
    </row>
    <row r="105" spans="1:6">
      <c r="A105" t="str">
        <f t="shared" si="10"/>
        <v>南浦拍照样衣仓LCW501KW0069H0</v>
      </c>
      <c r="B105" t="str">
        <f t="shared" si="11"/>
        <v>南浦拍照样衣仓L</v>
      </c>
      <c r="C105" t="s">
        <v>46</v>
      </c>
      <c r="D105" t="s">
        <v>124</v>
      </c>
      <c r="F105">
        <f t="shared" si="9"/>
        <v>0</v>
      </c>
    </row>
    <row r="106" spans="1:6">
      <c r="A106" t="str">
        <f t="shared" si="10"/>
        <v>南浦拍照样衣仓XLCW501KW0069H0</v>
      </c>
      <c r="B106" t="str">
        <f t="shared" si="11"/>
        <v>南浦拍照样衣仓XL</v>
      </c>
      <c r="C106" t="s">
        <v>46</v>
      </c>
      <c r="D106" t="s">
        <v>125</v>
      </c>
      <c r="F106">
        <f t="shared" si="9"/>
        <v>0</v>
      </c>
    </row>
    <row r="107" spans="1:6">
      <c r="A107" t="str">
        <f t="shared" si="10"/>
        <v>南浦拍照样衣仓FCW501KW0069H0</v>
      </c>
      <c r="B107" t="str">
        <f t="shared" si="11"/>
        <v>南浦拍照样衣仓F</v>
      </c>
      <c r="C107" t="s">
        <v>46</v>
      </c>
      <c r="D107" t="s">
        <v>126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68</v>
      </c>
      <c r="G1" s="4" t="s">
        <v>40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47</v>
      </c>
      <c r="Q1" s="4" t="s">
        <v>45</v>
      </c>
      <c r="R1" s="4" t="s">
        <v>44</v>
      </c>
      <c r="S1" s="4" t="s">
        <v>43</v>
      </c>
      <c r="T1" s="4" t="s">
        <v>139</v>
      </c>
      <c r="U1" s="4" t="s">
        <v>140</v>
      </c>
      <c r="V1" s="4" t="s">
        <v>141</v>
      </c>
      <c r="W1" s="9" t="s">
        <v>142</v>
      </c>
      <c r="X1" s="4" t="s">
        <v>69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143</v>
      </c>
      <c r="AG1" s="4" t="s">
        <v>69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144</v>
      </c>
      <c r="AP1" s="4" t="s">
        <v>69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145</v>
      </c>
      <c r="AY1" s="4" t="s">
        <v>69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146</v>
      </c>
      <c r="BH1" s="4" t="s">
        <v>69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28</v>
      </c>
      <c r="BQ1" s="4" t="s">
        <v>69</v>
      </c>
    </row>
    <row r="2" s="2" customFormat="1" ht="42" customHeight="1" spans="1:69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68</v>
      </c>
      <c r="G2" s="11" t="s">
        <v>40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7" t="s">
        <v>47</v>
      </c>
      <c r="Q2" s="17" t="s">
        <v>45</v>
      </c>
      <c r="R2" s="17" t="s">
        <v>44</v>
      </c>
      <c r="S2" s="17" t="s">
        <v>43</v>
      </c>
      <c r="T2" s="17" t="s">
        <v>139</v>
      </c>
      <c r="U2" s="17" t="s">
        <v>140</v>
      </c>
      <c r="V2" s="17" t="s">
        <v>141</v>
      </c>
      <c r="W2" s="17" t="s">
        <v>142</v>
      </c>
      <c r="X2" s="17" t="s">
        <v>69</v>
      </c>
      <c r="Y2" s="26" t="s">
        <v>47</v>
      </c>
      <c r="Z2" s="26" t="s">
        <v>45</v>
      </c>
      <c r="AA2" s="26" t="s">
        <v>44</v>
      </c>
      <c r="AB2" s="26" t="s">
        <v>43</v>
      </c>
      <c r="AC2" s="26" t="s">
        <v>139</v>
      </c>
      <c r="AD2" s="26" t="s">
        <v>140</v>
      </c>
      <c r="AE2" s="26" t="s">
        <v>141</v>
      </c>
      <c r="AF2" s="26" t="s">
        <v>24</v>
      </c>
      <c r="AG2" s="26" t="s">
        <v>69</v>
      </c>
      <c r="AH2" s="27" t="s">
        <v>47</v>
      </c>
      <c r="AI2" s="27" t="s">
        <v>45</v>
      </c>
      <c r="AJ2" s="27" t="s">
        <v>44</v>
      </c>
      <c r="AK2" s="27" t="s">
        <v>43</v>
      </c>
      <c r="AL2" s="27" t="s">
        <v>139</v>
      </c>
      <c r="AM2" s="27" t="s">
        <v>140</v>
      </c>
      <c r="AN2" s="27" t="s">
        <v>141</v>
      </c>
      <c r="AO2" s="27" t="s">
        <v>16</v>
      </c>
      <c r="AP2" s="27" t="s">
        <v>69</v>
      </c>
      <c r="AQ2" s="29" t="s">
        <v>47</v>
      </c>
      <c r="AR2" s="29" t="s">
        <v>45</v>
      </c>
      <c r="AS2" s="29" t="s">
        <v>44</v>
      </c>
      <c r="AT2" s="29" t="s">
        <v>43</v>
      </c>
      <c r="AU2" s="29" t="s">
        <v>139</v>
      </c>
      <c r="AV2" s="29" t="s">
        <v>140</v>
      </c>
      <c r="AW2" s="29" t="s">
        <v>141</v>
      </c>
      <c r="AX2" s="29" t="s">
        <v>26</v>
      </c>
      <c r="AY2" s="29" t="s">
        <v>69</v>
      </c>
      <c r="AZ2" s="32" t="s">
        <v>47</v>
      </c>
      <c r="BA2" s="32" t="s">
        <v>45</v>
      </c>
      <c r="BB2" s="32" t="s">
        <v>44</v>
      </c>
      <c r="BC2" s="32" t="s">
        <v>43</v>
      </c>
      <c r="BD2" s="32" t="s">
        <v>139</v>
      </c>
      <c r="BE2" s="32" t="s">
        <v>140</v>
      </c>
      <c r="BF2" s="32" t="s">
        <v>141</v>
      </c>
      <c r="BG2" s="32" t="s">
        <v>147</v>
      </c>
      <c r="BH2" s="32" t="s">
        <v>69</v>
      </c>
      <c r="BI2" s="35" t="s">
        <v>47</v>
      </c>
      <c r="BJ2" s="35" t="s">
        <v>45</v>
      </c>
      <c r="BK2" s="35" t="s">
        <v>44</v>
      </c>
      <c r="BL2" s="35" t="s">
        <v>43</v>
      </c>
      <c r="BM2" s="35" t="s">
        <v>139</v>
      </c>
      <c r="BN2" s="35" t="s">
        <v>140</v>
      </c>
      <c r="BO2" s="35" t="s">
        <v>141</v>
      </c>
      <c r="BP2" s="35" t="s">
        <v>28</v>
      </c>
      <c r="BQ2" s="35" t="s">
        <v>69</v>
      </c>
    </row>
    <row r="3" s="3" customFormat="1" ht="29" customHeight="1" spans="1:69">
      <c r="A3" s="12">
        <v>45358</v>
      </c>
      <c r="B3" s="13"/>
      <c r="C3" s="13"/>
      <c r="D3" s="13" t="s">
        <v>148</v>
      </c>
      <c r="E3" s="13"/>
      <c r="F3" s="13"/>
      <c r="G3" s="13" t="s">
        <v>42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152</v>
      </c>
      <c r="P3" s="20"/>
      <c r="Q3" s="13">
        <v>18</v>
      </c>
      <c r="R3" s="13">
        <v>41</v>
      </c>
      <c r="S3" s="13">
        <v>20</v>
      </c>
      <c r="T3" s="13"/>
      <c r="U3" s="13"/>
      <c r="V3" s="13"/>
      <c r="W3" s="24">
        <v>79</v>
      </c>
      <c r="X3" s="18"/>
      <c r="Y3" s="20">
        <v>0</v>
      </c>
      <c r="Z3" s="13">
        <v>1</v>
      </c>
      <c r="AA3" s="13">
        <v>1</v>
      </c>
      <c r="AB3" s="13">
        <v>1</v>
      </c>
      <c r="AC3" s="13"/>
      <c r="AD3" s="13"/>
      <c r="AE3" s="13"/>
      <c r="AF3" s="24">
        <v>3</v>
      </c>
      <c r="AG3" s="18"/>
      <c r="AH3" s="20">
        <v>0</v>
      </c>
      <c r="AI3" s="13">
        <v>14</v>
      </c>
      <c r="AJ3" s="13">
        <v>36</v>
      </c>
      <c r="AK3" s="13">
        <v>17</v>
      </c>
      <c r="AL3" s="13"/>
      <c r="AM3" s="13"/>
      <c r="AN3" s="13"/>
      <c r="AO3" s="24">
        <v>67</v>
      </c>
      <c r="AP3" s="30"/>
      <c r="AQ3" s="20">
        <v>0</v>
      </c>
      <c r="AR3" s="13">
        <v>2</v>
      </c>
      <c r="AS3" s="13">
        <v>4</v>
      </c>
      <c r="AT3" s="13">
        <v>2</v>
      </c>
      <c r="AU3" s="13">
        <v>0</v>
      </c>
      <c r="AV3" s="13"/>
      <c r="AW3" s="13">
        <v>0</v>
      </c>
      <c r="AX3" s="24">
        <v>8</v>
      </c>
      <c r="AY3" s="33"/>
      <c r="AZ3" s="20"/>
      <c r="BA3" s="13"/>
      <c r="BB3" s="13"/>
      <c r="BC3" s="13"/>
      <c r="BD3" s="13"/>
      <c r="BE3" s="13"/>
      <c r="BF3" s="13"/>
      <c r="BG3" s="24">
        <v>0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45358</v>
      </c>
      <c r="B4" s="13"/>
      <c r="C4" s="13"/>
      <c r="D4" s="13" t="s">
        <v>148</v>
      </c>
      <c r="E4" s="13"/>
      <c r="F4" s="13"/>
      <c r="G4" s="13" t="s">
        <v>46</v>
      </c>
      <c r="H4" s="13" t="s">
        <v>149</v>
      </c>
      <c r="I4" s="13" t="s">
        <v>150</v>
      </c>
      <c r="J4" s="13" t="s">
        <v>151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152</v>
      </c>
      <c r="P4" s="20">
        <v>11</v>
      </c>
      <c r="Q4" s="13">
        <v>39</v>
      </c>
      <c r="R4" s="13">
        <v>31</v>
      </c>
      <c r="S4" s="13">
        <v>21</v>
      </c>
      <c r="T4" s="13"/>
      <c r="U4" s="13"/>
      <c r="V4" s="13"/>
      <c r="W4" s="24">
        <v>102</v>
      </c>
      <c r="X4" s="18"/>
      <c r="Y4" s="20">
        <v>1</v>
      </c>
      <c r="Z4" s="13">
        <v>2</v>
      </c>
      <c r="AA4" s="13">
        <v>2</v>
      </c>
      <c r="AB4" s="13">
        <v>1</v>
      </c>
      <c r="AC4" s="13"/>
      <c r="AD4" s="13"/>
      <c r="AE4" s="13"/>
      <c r="AF4" s="24">
        <v>6</v>
      </c>
      <c r="AG4" s="18"/>
      <c r="AH4" s="20">
        <v>8</v>
      </c>
      <c r="AI4" s="13">
        <v>31</v>
      </c>
      <c r="AJ4" s="13">
        <v>24</v>
      </c>
      <c r="AK4" s="13">
        <v>16</v>
      </c>
      <c r="AL4" s="13"/>
      <c r="AM4" s="13"/>
      <c r="AN4" s="13"/>
      <c r="AO4" s="24">
        <v>79</v>
      </c>
      <c r="AP4" s="30"/>
      <c r="AQ4" s="20">
        <v>2</v>
      </c>
      <c r="AR4" s="13">
        <v>5</v>
      </c>
      <c r="AS4" s="13">
        <v>5</v>
      </c>
      <c r="AT4" s="13">
        <v>4</v>
      </c>
      <c r="AU4" s="13">
        <v>0</v>
      </c>
      <c r="AV4" s="13"/>
      <c r="AW4" s="13">
        <v>0</v>
      </c>
      <c r="AX4" s="24">
        <v>16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2024-03-07T08:06:36Z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