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hidePivotFieldList="1"/>
  <bookViews>
    <workbookView windowWidth="19200" windowHeight="6880" tabRatio="695"/>
  </bookViews>
  <sheets>
    <sheet name="装箱指令单批量导入" sheetId="7" r:id="rId1"/>
    <sheet name="模板" sheetId="12" r:id="rId2"/>
    <sheet name="预约送货单" sheetId="9" r:id="rId3"/>
    <sheet name="分仓ST" sheetId="13" r:id="rId4"/>
    <sheet name="单款分仓" sheetId="11" r:id="rId5"/>
    <sheet name="步骤" sheetId="14" r:id="rId6"/>
  </sheets>
  <definedNames>
    <definedName name="_xlnm._FilterDatabase" localSheetId="0" hidden="1">装箱指令单批量导入!$A$1:$O$56</definedName>
    <definedName name="_xlnm._FilterDatabase" localSheetId="1" hidden="1">模板!$A$3:$Q$310</definedName>
    <definedName name="_xlnm._FilterDatabase" localSheetId="3" hidden="1">分仓ST!$C$3:$F$93</definedName>
  </definedNames>
  <calcPr calcId="19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48" name="ID_987F4EF810F44FAB80967C3A445C5511" descr="Pictur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458490860"/>
          <a:ext cx="1557655" cy="1203960"/>
        </a:xfrm>
        <a:prstGeom prst="rect">
          <a:avLst/>
        </a:prstGeom>
      </xdr:spPr>
    </xdr:pic>
  </etc:cellImage>
  <etc:cellImage>
    <xdr:pic>
      <xdr:nvPicPr>
        <xdr:cNvPr id="231" name="ID_7D7874DE0E1440D39DDC9E8005B00F3C" descr="Pictur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147378420"/>
          <a:ext cx="1557655" cy="1203960"/>
        </a:xfrm>
        <a:prstGeom prst="rect">
          <a:avLst/>
        </a:prstGeom>
      </xdr:spPr>
    </xdr:pic>
  </etc:cellImage>
  <etc:cellImage>
    <xdr:pic>
      <xdr:nvPicPr>
        <xdr:cNvPr id="3953" name="ID_A56265B42EF64466AE384B46F73DAB73" descr="Pictur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634269020"/>
          <a:ext cx="1557655" cy="1203960"/>
        </a:xfrm>
        <a:prstGeom prst="rect">
          <a:avLst/>
        </a:prstGeom>
      </xdr:spPr>
    </xdr:pic>
  </etc:cellImage>
  <etc:cellImage>
    <xdr:pic>
      <xdr:nvPicPr>
        <xdr:cNvPr id="1152" name="ID_1DD7C606B7D645778A58A9F8AF6C23FF" descr="Pictur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524708660"/>
          <a:ext cx="1557655" cy="1203960"/>
        </a:xfrm>
        <a:prstGeom prst="rect">
          <a:avLst/>
        </a:prstGeom>
      </xdr:spPr>
    </xdr:pic>
  </etc:cellImage>
  <etc:cellImage>
    <xdr:pic>
      <xdr:nvPicPr>
        <xdr:cNvPr id="3622" name="ID_3F6B70F26F87412083F0A4B3985E233D" descr="Pictur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1180376100"/>
          <a:ext cx="1557655" cy="1203960"/>
        </a:xfrm>
        <a:prstGeom prst="rect">
          <a:avLst/>
        </a:prstGeom>
      </xdr:spPr>
    </xdr:pic>
  </etc:cellImage>
  <etc:cellImage>
    <xdr:pic>
      <xdr:nvPicPr>
        <xdr:cNvPr id="3460" name="ID_4387DC06B5194047911CB03207ECEF9D" descr="Pictur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0" y="1527116580"/>
          <a:ext cx="1557655" cy="120396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<sst xmlns="http://schemas.openxmlformats.org/spreadsheetml/2006/main" count="1123" uniqueCount="166">
  <si>
    <t>来源单号（采购单号/预约单号）</t>
  </si>
  <si>
    <t>仓库</t>
  </si>
  <si>
    <t>款号</t>
  </si>
  <si>
    <t>SKU</t>
  </si>
  <si>
    <t>预约数量</t>
  </si>
  <si>
    <t>预约类型</t>
  </si>
  <si>
    <t>单价</t>
  </si>
  <si>
    <t>预约日期</t>
  </si>
  <si>
    <t>收货地址</t>
  </si>
  <si>
    <t>物流公司</t>
  </si>
  <si>
    <t>联系人</t>
  </si>
  <si>
    <t>联系电话</t>
  </si>
  <si>
    <t>箱数</t>
  </si>
  <si>
    <t>总箱数</t>
  </si>
  <si>
    <t>订单总备注</t>
  </si>
  <si>
    <t>RY20240307022</t>
  </si>
  <si>
    <t>南浦正品仓</t>
  </si>
  <si>
    <t>C104S-0137-B1PK</t>
  </si>
  <si>
    <t>C104S-0137-B1PKM</t>
  </si>
  <si>
    <t>正品</t>
  </si>
  <si>
    <t>2024-03-07</t>
  </si>
  <si>
    <t>广州</t>
  </si>
  <si>
    <t>C104S-0137-B1PKS</t>
  </si>
  <si>
    <t>填</t>
  </si>
  <si>
    <t>公式</t>
  </si>
  <si>
    <t>香港仓，武汉仓，南浦正品仓，南浦拍照样衣仓</t>
  </si>
  <si>
    <t>香港/武汉/广州</t>
  </si>
  <si>
    <t>货号</t>
  </si>
  <si>
    <t>尺码</t>
  </si>
  <si>
    <t>M</t>
  </si>
  <si>
    <t>S</t>
  </si>
  <si>
    <t>分仓总数</t>
  </si>
  <si>
    <t>检核</t>
  </si>
  <si>
    <t>状态</t>
  </si>
  <si>
    <t>预约单号</t>
  </si>
  <si>
    <t>款式编号</t>
  </si>
  <si>
    <t>款式名称</t>
  </si>
  <si>
    <t>供应商</t>
  </si>
  <si>
    <t>供应商编码</t>
  </si>
  <si>
    <t>预约金额</t>
  </si>
  <si>
    <t>已入库量</t>
  </si>
  <si>
    <t>预约时段</t>
  </si>
  <si>
    <t>来源类型</t>
  </si>
  <si>
    <t>来源单号</t>
  </si>
  <si>
    <t>采购单号</t>
  </si>
  <si>
    <t>外部单号</t>
  </si>
  <si>
    <t>来源内部单号</t>
  </si>
  <si>
    <t>品牌</t>
  </si>
  <si>
    <t>订单类型</t>
  </si>
  <si>
    <t>快递公司</t>
  </si>
  <si>
    <t>箱号</t>
  </si>
  <si>
    <t>颜色</t>
  </si>
  <si>
    <t>备注</t>
  </si>
  <si>
    <t>创建人</t>
  </si>
  <si>
    <t>审核人</t>
  </si>
  <si>
    <t>审核时间</t>
  </si>
  <si>
    <t>确认人</t>
  </si>
  <si>
    <t>确认时间</t>
  </si>
  <si>
    <t>制单日期</t>
  </si>
  <si>
    <t>已审核</t>
  </si>
  <si>
    <t>女装毛织开衫</t>
  </si>
  <si>
    <t>圣迪</t>
  </si>
  <si>
    <t>400050</t>
  </si>
  <si>
    <t>386</t>
  </si>
  <si>
    <t>全时段</t>
  </si>
  <si>
    <t>MO20240102005</t>
  </si>
  <si>
    <t>CHESTER CHARLES</t>
  </si>
  <si>
    <t>首单</t>
  </si>
  <si>
    <t>粉色</t>
  </si>
  <si>
    <t>张春菊</t>
  </si>
  <si>
    <t>772</t>
  </si>
  <si>
    <t>仓库&amp;尺码&amp;货号</t>
  </si>
  <si>
    <t>分仓点&amp;尺码</t>
  </si>
  <si>
    <t>值</t>
  </si>
  <si>
    <t>(空白)</t>
  </si>
  <si>
    <t>求和项:大货样衣仓XS</t>
  </si>
  <si>
    <t>求和项:大货样衣仓S</t>
  </si>
  <si>
    <t>求和项:大货样衣仓M</t>
  </si>
  <si>
    <t>求和项:大货样衣仓L</t>
  </si>
  <si>
    <t>求和项:大货样衣仓XL</t>
  </si>
  <si>
    <t>求和项:武汉仓XS</t>
  </si>
  <si>
    <t>求和项:武汉仓S</t>
  </si>
  <si>
    <t>求和项:武汉仓M</t>
  </si>
  <si>
    <t>求和项:武汉仓L</t>
  </si>
  <si>
    <t>求和项:武汉仓XL</t>
  </si>
  <si>
    <t>求和项:香港仓XS</t>
  </si>
  <si>
    <t>求和项:香港仓S</t>
  </si>
  <si>
    <t>求和项:香港仓M</t>
  </si>
  <si>
    <t>求和项:香港仓L</t>
  </si>
  <si>
    <t>求和项:香港仓XL</t>
  </si>
  <si>
    <t>求和项:南浦正品仓XS</t>
  </si>
  <si>
    <t>求和项:南浦正品仓S</t>
  </si>
  <si>
    <t>求和项:南浦正品仓M</t>
  </si>
  <si>
    <t>求和项:南浦正品仓L</t>
  </si>
  <si>
    <t>求和项:南浦正品仓XL</t>
  </si>
  <si>
    <t>求和项:南浦拍照样衣仓S</t>
  </si>
  <si>
    <t>求和项:南浦拍照样衣仓XS</t>
  </si>
  <si>
    <t>求和项:南浦拍照样衣仓M</t>
  </si>
  <si>
    <t>求和项:南浦拍照样衣仓L</t>
  </si>
  <si>
    <t>求和项:南浦拍照样衣仓XL</t>
  </si>
  <si>
    <t>求和项:南浦拍照样衣仓F</t>
  </si>
  <si>
    <t>C104S-0099-B3WH</t>
  </si>
  <si>
    <t>CW501CC0018B0</t>
  </si>
  <si>
    <t>CW501CC0072W0</t>
  </si>
  <si>
    <t>CW501KT0096B0</t>
  </si>
  <si>
    <t>CW501KT0109W0</t>
  </si>
  <si>
    <t>CW501KW0114W0</t>
  </si>
  <si>
    <t>C104W-0381-B1BK</t>
  </si>
  <si>
    <t>CW403KW0045W1</t>
  </si>
  <si>
    <t>C104S-0157-S4BK</t>
  </si>
  <si>
    <t>C104S-0354-B2WH</t>
  </si>
  <si>
    <t>C104S-0070-B2BK</t>
  </si>
  <si>
    <t>C104S-0070-B2WH</t>
  </si>
  <si>
    <t>分仓时间</t>
  </si>
  <si>
    <t>加工厂</t>
  </si>
  <si>
    <t>是否返单</t>
  </si>
  <si>
    <t>图片</t>
  </si>
  <si>
    <t>大货款号</t>
  </si>
  <si>
    <t>男女装</t>
  </si>
  <si>
    <t>品类</t>
  </si>
  <si>
    <t>武汉需求量(加深度的为10件)</t>
  </si>
  <si>
    <t>电商选款</t>
  </si>
  <si>
    <t>电商选款批次</t>
  </si>
  <si>
    <t>电商需求量</t>
  </si>
  <si>
    <t>是否已导入SCM</t>
  </si>
  <si>
    <t>XS</t>
  </si>
  <si>
    <t>L</t>
  </si>
  <si>
    <t>XL</t>
  </si>
  <si>
    <t>XXL</t>
  </si>
  <si>
    <t>F</t>
  </si>
  <si>
    <t>合计</t>
  </si>
  <si>
    <t>武汉合计</t>
  </si>
  <si>
    <t>香港合计</t>
  </si>
  <si>
    <t>广州合计</t>
  </si>
  <si>
    <t>南浦拍照样衣仓合计</t>
  </si>
  <si>
    <t>大货样衣仓</t>
  </si>
  <si>
    <t>武汉仓</t>
  </si>
  <si>
    <t>香港仓</t>
  </si>
  <si>
    <t>南浦拍照样衣仓</t>
  </si>
  <si>
    <t>返单</t>
  </si>
  <si>
    <t>WOMEN</t>
  </si>
  <si>
    <t>KNITWEAR</t>
  </si>
  <si>
    <t>毛织</t>
  </si>
  <si>
    <t>可工厂出货</t>
  </si>
  <si>
    <t>首批</t>
  </si>
  <si>
    <t/>
  </si>
  <si>
    <t>JACKET</t>
  </si>
  <si>
    <t>外套</t>
  </si>
  <si>
    <t>Y</t>
  </si>
  <si>
    <t>分批-尾数</t>
  </si>
  <si>
    <t>工厂出货</t>
  </si>
  <si>
    <t>9月选款</t>
  </si>
  <si>
    <t>DRESS</t>
  </si>
  <si>
    <t>连衣裙</t>
  </si>
  <si>
    <t>SHIRT</t>
  </si>
  <si>
    <t>衬衫</t>
  </si>
  <si>
    <t>VEST</t>
  </si>
  <si>
    <t>T恤</t>
  </si>
  <si>
    <t>武汉调拨</t>
  </si>
  <si>
    <t>尾数</t>
  </si>
  <si>
    <t>1、下载的“预约送货单”贴到“预约送货单”sheet（预约送货单的A-B列是用来检核分货的数量是否跟生产部提供的数量一致）</t>
  </si>
  <si>
    <t>2、先在分仓汇总分好，与之前的区别是增加了拍照样衣仓，如果有留拍照样就需要分，没有就不需要（返单一般没有）</t>
  </si>
  <si>
    <t>注：2主要是为了留下记录</t>
  </si>
  <si>
    <t>3、按分仓汇总格式数值贴到“单款分仓”sheet，刷新“分仓ST”sheet</t>
  </si>
  <si>
    <t>4、“模板”sheet，按说明填写，其他公式</t>
  </si>
  <si>
    <t>5、将模板内容C列—K列数值贴到“装箱指令单批量导入”，然后导入SCM并审核，最后把分仓明细发回给生产部，并提醒她们核对一下（我是用以前的那种，她们发截图我就回复截图，文件就回复文件）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</si>
</sst>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35">
    <font>
      <sz val="11"/>
      <color theme="1"/>
      <name val="微软雅黑"/>
      <charset val="134"/>
    </font>
    <font>
      <sz val="11"/>
      <color rgb="FFC00000"/>
      <name val="微软雅黑"/>
      <charset val="134"/>
    </font>
    <font>
      <b/>
      <sz val="14"/>
      <color theme="1"/>
      <name val="微软雅黑"/>
      <charset val="134"/>
    </font>
    <font>
      <sz val="12"/>
      <color theme="1"/>
      <name val="微软雅黑"/>
      <charset val="134"/>
    </font>
    <font>
      <b/>
      <sz val="11"/>
      <color rgb="FFFF0000"/>
      <name val="微软雅黑"/>
      <charset val="134"/>
    </font>
    <font>
      <b/>
      <sz val="14"/>
      <color theme="0"/>
      <name val="微软雅黑"/>
      <charset val="134"/>
    </font>
    <font>
      <b/>
      <sz val="12"/>
      <color rgb="FFFF0000"/>
      <name val="微软雅黑"/>
      <charset val="134"/>
    </font>
    <font>
      <sz val="11"/>
      <color rgb="FFFF0000"/>
      <name val="微软雅黑"/>
      <charset val="134"/>
    </font>
    <font>
      <sz val="9"/>
      <name val="微软雅黑"/>
      <charset val="134"/>
    </font>
    <font>
      <b/>
      <sz val="10"/>
      <name val="微软雅黑"/>
      <charset val="134"/>
    </font>
    <font>
      <b/>
      <sz val="11"/>
      <color theme="1"/>
      <name val="微软雅黑"/>
      <charset val="134"/>
    </font>
    <font>
      <b/>
      <sz val="9"/>
      <color rgb="FFFF0000"/>
      <name val="微软雅黑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4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5"/>
        <bgColor indexed="64"/>
      </patternFill>
    </fill>
    <fill>
      <patternFill patternType="solid">
        <fgColor theme="4" tint="-0.2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2" fontId="14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13" borderId="9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4" borderId="12" applyNumberFormat="0" applyAlignment="0" applyProtection="0">
      <alignment vertical="center"/>
    </xf>
    <xf numFmtId="0" fontId="24" fillId="15" borderId="13" applyNumberFormat="0" applyAlignment="0" applyProtection="0">
      <alignment vertical="center"/>
    </xf>
    <xf numFmtId="0" fontId="25" fillId="15" borderId="12" applyNumberFormat="0" applyAlignment="0" applyProtection="0">
      <alignment vertical="center"/>
    </xf>
    <xf numFmtId="0" fontId="26" fillId="16" borderId="14" applyNumberFormat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4" fillId="0" borderId="0">
      <alignment vertical="center"/>
    </xf>
    <xf numFmtId="0" fontId="14" fillId="0" borderId="0"/>
  </cellStyleXfs>
  <cellXfs count="5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horizontal="center" vertical="top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176" fontId="3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5" fillId="4" borderId="3" xfId="49" applyFont="1" applyFill="1" applyBorder="1" applyAlignment="1">
      <alignment horizontal="center" vertical="top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top"/>
    </xf>
    <xf numFmtId="0" fontId="5" fillId="6" borderId="3" xfId="0" applyFont="1" applyFill="1" applyBorder="1" applyAlignment="1">
      <alignment horizontal="center" vertical="top"/>
    </xf>
    <xf numFmtId="0" fontId="7" fillId="2" borderId="0" xfId="0" applyFont="1" applyFill="1" applyAlignment="1">
      <alignment horizontal="center" vertical="center"/>
    </xf>
    <xf numFmtId="0" fontId="5" fillId="7" borderId="3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5" fillId="8" borderId="3" xfId="0" applyFont="1" applyFill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9" borderId="3" xfId="0" applyFont="1" applyFill="1" applyBorder="1" applyAlignment="1">
      <alignment horizontal="center" vertical="top" wrapText="1"/>
    </xf>
    <xf numFmtId="0" fontId="8" fillId="0" borderId="0" xfId="0" applyNumberFormat="1" applyFont="1" applyAlignment="1"/>
    <xf numFmtId="0" fontId="9" fillId="10" borderId="0" xfId="0" applyNumberFormat="1" applyFont="1" applyFill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1" fillId="11" borderId="0" xfId="0" applyFont="1" applyFill="1" applyAlignment="1">
      <alignment horizontal="left" vertical="center" wrapText="1"/>
    </xf>
    <xf numFmtId="0" fontId="10" fillId="12" borderId="0" xfId="0" applyFont="1" applyFill="1" applyAlignment="1">
      <alignment horizontal="center" vertical="center" wrapText="1"/>
    </xf>
    <xf numFmtId="0" fontId="4" fillId="10" borderId="3" xfId="0" applyFont="1" applyFill="1" applyBorder="1" applyAlignment="1">
      <alignment horizontal="center" vertical="center" wrapText="1"/>
    </xf>
    <xf numFmtId="0" fontId="10" fillId="10" borderId="3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7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176" fontId="0" fillId="0" borderId="0" xfId="0" applyNumberFormat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 2" xfId="50"/>
  </cellStyles>
  <dxfs count="2">
    <dxf>
      <fill>
        <patternFill patternType="solid">
          <bgColor theme="5" tint="0.4"/>
        </patternFill>
      </fill>
    </dxf>
    <dxf>
      <fill>
        <patternFill patternType="solid">
          <bgColor theme="5" tint="0.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10.png"/><Relationship Id="rId5" Type="http://schemas.openxmlformats.org/officeDocument/2006/relationships/image" Target="media/image9.png"/><Relationship Id="rId4" Type="http://schemas.openxmlformats.org/officeDocument/2006/relationships/image" Target="media/image8.png"/><Relationship Id="rId3" Type="http://schemas.openxmlformats.org/officeDocument/2006/relationships/image" Target="media/image7.png"/><Relationship Id="rId2" Type="http://schemas.openxmlformats.org/officeDocument/2006/relationships/image" Target="media/image6.jpeg"/><Relationship Id="rId1" Type="http://schemas.openxmlformats.org/officeDocument/2006/relationships/image" Target="media/image5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pivotCacheDefinition" Target="pivotCache/pivotCacheDefinition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www.wps.cn/officeDocument/2020/cellImage" Target="cellimag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208280</xdr:rowOff>
    </xdr:from>
    <xdr:to>
      <xdr:col>7</xdr:col>
      <xdr:colOff>423545</xdr:colOff>
      <xdr:row>15</xdr:row>
      <xdr:rowOff>21590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208280"/>
          <a:ext cx="5756910" cy="2956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19</xdr:row>
      <xdr:rowOff>20955</xdr:rowOff>
    </xdr:from>
    <xdr:to>
      <xdr:col>8</xdr:col>
      <xdr:colOff>332105</xdr:colOff>
      <xdr:row>30</xdr:row>
      <xdr:rowOff>31750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4002405"/>
          <a:ext cx="6427470" cy="2315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12700</xdr:colOff>
      <xdr:row>53</xdr:row>
      <xdr:rowOff>126365</xdr:rowOff>
    </xdr:from>
    <xdr:to>
      <xdr:col>11</xdr:col>
      <xdr:colOff>154305</xdr:colOff>
      <xdr:row>74</xdr:row>
      <xdr:rowOff>38100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00" y="11232515"/>
          <a:ext cx="8523605" cy="4312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32</xdr:row>
      <xdr:rowOff>113665</xdr:rowOff>
    </xdr:from>
    <xdr:to>
      <xdr:col>12</xdr:col>
      <xdr:colOff>47625</xdr:colOff>
      <xdr:row>47</xdr:row>
      <xdr:rowOff>63500</xdr:rowOff>
    </xdr:to>
    <xdr:pic>
      <xdr:nvPicPr>
        <xdr:cNvPr id="4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5" y="6819265"/>
          <a:ext cx="9190990" cy="309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58.6342013889" refreshedBy="CC USER" recordCount="15">
  <cacheSource type="worksheet">
    <worksheetSource ref="A1:BQ1048576" sheet="单款分仓"/>
  </cacheSource>
  <cacheFields count="69">
    <cacheField name="分仓时间" numFmtId="0">
      <sharedItems containsBlank="1" containsDate="1" containsMixedTypes="1" count="7">
        <s v="分仓时间"/>
        <d v="2024-02-28T00:00:00"/>
        <d v="2024-02-29T00:00:00"/>
        <d v="2024-03-05T00:00:00"/>
        <d v="2024-03-07T00:00:00"/>
        <d v="2024-03-06T00:00:00"/>
        <m/>
      </sharedItems>
    </cacheField>
    <cacheField name="加工厂" numFmtId="0">
      <sharedItems containsBlank="1" count="2">
        <s v="加工厂"/>
        <m/>
      </sharedItems>
    </cacheField>
    <cacheField name="是否返单" numFmtId="0">
      <sharedItems containsBlank="1" count="3">
        <s v="是否返单"/>
        <s v="返单"/>
        <m/>
      </sharedItems>
    </cacheField>
    <cacheField name="图片" numFmtId="0">
      <sharedItems containsBlank="1" count="9">
        <s v="图片"/>
        <s v="=DISPIMG(&quot;ID_987F4EF810F44FAB80967C3A445C5511&quot;,1)"/>
        <s v=""/>
        <s v="=DISPIMG(&quot;ID_7D7874DE0E1440D39DDC9E8005B00F3C&quot;,1)"/>
        <m/>
        <s v="=DISPIMG(&quot;ID_1DD7C606B7D645778A58A9F8AF6C23FF&quot;,1)"/>
        <s v="=DISPIMG(&quot;ID_3F6B70F26F87412083F0A4B3985E233D&quot;,1)"/>
        <s v="=DISPIMG(&quot;ID_A56265B42EF64466AE384B46F73DAB73&quot;,1)"/>
        <s v="=DISPIMG(&quot;ID_4387DC06B5194047911CB03207ECEF9D&quot;,1)"/>
      </sharedItems>
    </cacheField>
    <cacheField name="大货款号" numFmtId="0">
      <sharedItems containsBlank="1" count="2">
        <s v="大货款号"/>
        <m/>
      </sharedItems>
    </cacheField>
    <cacheField name="颜色" numFmtId="0">
      <sharedItems containsBlank="1" count="2">
        <s v="颜色"/>
        <m/>
      </sharedItems>
    </cacheField>
    <cacheField name="货号" numFmtId="0">
      <sharedItems containsBlank="1" count="21">
        <s v="货号"/>
        <s v="C104S-0099-B3WH"/>
        <s v="CW501CC0018B0"/>
        <s v="CW501CC0072W0"/>
        <s v="CW501KT0096B0"/>
        <s v="CW501KT0109W0"/>
        <s v="CW501KW0114W0"/>
        <s v="C104W-0381-B1BK"/>
        <s v="CW403KW0045W1"/>
        <s v="C104S-0157-S4BK"/>
        <s v="C104S-0354-B2WH"/>
        <s v="C104S-0070-B2BK"/>
        <s v="C104S-0070-B2WH"/>
        <s v="C104S-0137-B1PK"/>
        <m/>
        <s v="CW501JJ0022B0" u="1"/>
        <s v="CW501TS0037B0" u="1"/>
        <s v="CW403TS0015B0" u="1"/>
        <s v="CW403TS0015W0" u="1"/>
        <s v="CW403TV0116W0" u="1"/>
        <s v="C104S-0315-T1BK" u="1"/>
      </sharedItems>
    </cacheField>
    <cacheField name="男女装" numFmtId="0">
      <sharedItems containsBlank="1" count="3">
        <s v="男女装"/>
        <s v="WOMEN"/>
        <m/>
      </sharedItems>
    </cacheField>
    <cacheField name="品类" numFmtId="0">
      <sharedItems containsBlank="1" count="7">
        <s v="品类"/>
        <s v="KNITWEAR"/>
        <s v="JACKET"/>
        <s v="DRESS"/>
        <s v="SHIRT"/>
        <s v="VEST"/>
        <m/>
      </sharedItems>
    </cacheField>
    <cacheField name="品类2" numFmtId="0">
      <sharedItems containsBlank="1" count="7">
        <s v="品类"/>
        <s v="毛织"/>
        <s v="外套"/>
        <s v="连衣裙"/>
        <s v="衬衫"/>
        <s v="T恤"/>
        <m/>
      </sharedItems>
    </cacheField>
    <cacheField name="武汉需求量(加深度的为10件)" numFmtId="0">
      <sharedItems containsBlank="1" count="3">
        <s v="武汉需求量(加深度的为10件)"/>
        <e v="#N/A"/>
        <m/>
      </sharedItems>
    </cacheField>
    <cacheField name="电商选款" numFmtId="0">
      <sharedItems containsBlank="1" count="6">
        <s v="电商选款"/>
        <s v="可工厂出货"/>
        <e v="#N/A"/>
        <s v="工厂出货"/>
        <s v="武汉调拨"/>
        <m/>
      </sharedItems>
    </cacheField>
    <cacheField name="电商选款批次" numFmtId="0">
      <sharedItems containsBlank="1" count="5">
        <s v="电商选款批次"/>
        <s v="首批"/>
        <e v="#N/A"/>
        <s v="9月选款"/>
        <m/>
      </sharedItems>
    </cacheField>
    <cacheField name="电商需求量" numFmtId="0">
      <sharedItems containsBlank="1" containsNumber="1" containsInteger="1" containsMixedTypes="1" count="9">
        <s v="电商需求量"/>
        <n v="7"/>
        <e v="#N/A"/>
        <n v="12"/>
        <n v="30"/>
        <n v="10"/>
        <n v="6"/>
        <n v="13"/>
        <m/>
      </sharedItems>
    </cacheField>
    <cacheField name="是否已导入SCM" numFmtId="0">
      <sharedItems containsBlank="1" count="3">
        <s v="是否已导入SCM"/>
        <m/>
        <s v="Y"/>
      </sharedItems>
    </cacheField>
    <cacheField name="XS" numFmtId="0">
      <sharedItems containsBlank="1" containsNumber="1" containsInteger="1" containsMixedTypes="1" count="6">
        <s v="XS"/>
        <n v="11"/>
        <m/>
        <n v="10"/>
        <n v="3"/>
        <n v="12"/>
      </sharedItems>
    </cacheField>
    <cacheField name="S" numFmtId="0">
      <sharedItems containsBlank="1" containsNumber="1" containsInteger="1" containsMixedTypes="1" count="13">
        <s v="S"/>
        <n v="63"/>
        <n v="49"/>
        <n v="62"/>
        <n v="30"/>
        <n v="32"/>
        <n v="36"/>
        <n v="40"/>
        <n v="56"/>
        <n v="67"/>
        <n v="65"/>
        <n v="2"/>
        <m/>
      </sharedItems>
    </cacheField>
    <cacheField name="M" numFmtId="0">
      <sharedItems containsBlank="1" containsNumber="1" containsInteger="1" containsMixedTypes="1" count="14">
        <s v="M"/>
        <n v="63"/>
        <n v="51"/>
        <n v="64"/>
        <n v="32"/>
        <n v="27"/>
        <n v="39"/>
        <n v="31"/>
        <n v="58"/>
        <n v="50"/>
        <n v="28"/>
        <n v="66"/>
        <n v="1"/>
        <m/>
      </sharedItems>
    </cacheField>
    <cacheField name="L" numFmtId="0">
      <sharedItems containsBlank="1" containsNumber="1" containsInteger="1" containsMixedTypes="1" count="12">
        <s v="L"/>
        <n v="21"/>
        <n v="24"/>
        <n v="20"/>
        <n v="31"/>
        <n v="10"/>
        <n v="17"/>
        <n v="58"/>
        <n v="39"/>
        <n v="41"/>
        <n v="36"/>
        <m/>
      </sharedItems>
    </cacheField>
    <cacheField name="XL" numFmtId="0">
      <sharedItems containsBlank="1" containsNumber="1" containsInteger="1" containsMixedTypes="1" count="6">
        <s v="XL"/>
        <m/>
        <n v="10"/>
        <n v="20"/>
        <n v="19"/>
        <n v="11"/>
      </sharedItems>
    </cacheField>
    <cacheField name="XXL" numFmtId="0">
      <sharedItems containsBlank="1" count="2">
        <s v="XXL"/>
        <m/>
      </sharedItems>
    </cacheField>
    <cacheField name="F" numFmtId="0">
      <sharedItems containsBlank="1" count="2">
        <s v="F"/>
        <m/>
      </sharedItems>
    </cacheField>
    <cacheField name="合计" numFmtId="0">
      <sharedItems containsBlank="1" containsNumber="1" containsInteger="1" containsMixedTypes="1" count="15">
        <s v="合计"/>
        <n v="158"/>
        <n v="134"/>
        <n v="166"/>
        <n v="105"/>
        <n v="72"/>
        <n v="92"/>
        <n v="111"/>
        <n v="191"/>
        <n v="145"/>
        <n v="81"/>
        <n v="193"/>
        <n v="189"/>
        <n v="3"/>
        <m/>
      </sharedItems>
    </cacheField>
    <cacheField name="备注" numFmtId="0">
      <sharedItems containsBlank="1" count="4">
        <s v="备注"/>
        <m/>
        <s v="分批-尾数"/>
        <s v="尾数"/>
      </sharedItems>
    </cacheField>
    <cacheField name="武汉仓XS" numFmtId="0">
      <sharedItems containsBlank="1" containsNumber="1" containsInteger="1" containsMixedTypes="1" count="4">
        <s v="XS"/>
        <n v="1"/>
        <m/>
        <n v="0"/>
      </sharedItems>
    </cacheField>
    <cacheField name="武汉仓S" numFmtId="0">
      <sharedItems containsBlank="1" containsNumber="1" containsInteger="1" containsMixedTypes="1" count="4">
        <s v="S"/>
        <n v="2"/>
        <n v="1"/>
        <m/>
      </sharedItems>
    </cacheField>
    <cacheField name="武汉仓M" numFmtId="0">
      <sharedItems containsBlank="1" containsNumber="1" containsInteger="1" containsMixedTypes="1" count="4">
        <s v="M"/>
        <n v="2"/>
        <n v="1"/>
        <m/>
      </sharedItems>
    </cacheField>
    <cacheField name="武汉仓L" numFmtId="0">
      <sharedItems containsBlank="1" containsNumber="1" containsInteger="1" containsMixedTypes="1" count="4">
        <s v="L"/>
        <n v="2"/>
        <n v="1"/>
        <m/>
      </sharedItems>
    </cacheField>
    <cacheField name="武汉仓XL" numFmtId="0">
      <sharedItems containsBlank="1" containsNumber="1" containsInteger="1" containsMixedTypes="1" count="3">
        <s v="XL"/>
        <m/>
        <n v="1"/>
      </sharedItems>
    </cacheField>
    <cacheField name="武汉仓XXL" numFmtId="0">
      <sharedItems containsBlank="1" count="2">
        <s v="XXL"/>
        <m/>
      </sharedItems>
    </cacheField>
    <cacheField name="武汉仓F" numFmtId="0">
      <sharedItems containsBlank="1" count="2">
        <s v="F"/>
        <m/>
      </sharedItems>
    </cacheField>
    <cacheField name="武汉合计" numFmtId="0">
      <sharedItems containsBlank="1" containsNumber="1" containsInteger="1" containsMixedTypes="1" count="6">
        <s v="武汉仓"/>
        <n v="7"/>
        <n v="6"/>
        <n v="3"/>
        <n v="0"/>
        <m/>
      </sharedItems>
    </cacheField>
    <cacheField name="备注2" numFmtId="0">
      <sharedItems containsBlank="1" count="2">
        <s v="备注"/>
        <m/>
      </sharedItems>
    </cacheField>
    <cacheField name="香港仓XS" numFmtId="0">
      <sharedItems containsBlank="1" containsNumber="1" containsInteger="1" containsMixedTypes="1" count="6">
        <s v="XS"/>
        <n v="7"/>
        <n v="0"/>
        <n v="5"/>
        <n v="2"/>
        <m/>
      </sharedItems>
    </cacheField>
    <cacheField name="香港仓S" numFmtId="0">
      <sharedItems containsBlank="1" containsNumber="1" containsInteger="1" containsMixedTypes="1" count="11">
        <s v="S"/>
        <n v="33"/>
        <n v="30"/>
        <n v="31"/>
        <n v="21"/>
        <n v="27"/>
        <n v="29"/>
        <n v="23"/>
        <n v="19"/>
        <n v="28"/>
        <m/>
      </sharedItems>
    </cacheField>
    <cacheField name="香港仓M" numFmtId="0">
      <sharedItems containsBlank="1" containsNumber="1" containsInteger="1" containsMixedTypes="1" count="9">
        <s v="M"/>
        <n v="32"/>
        <n v="31"/>
        <n v="25"/>
        <n v="23"/>
        <n v="33"/>
        <n v="28"/>
        <n v="26"/>
        <m/>
      </sharedItems>
    </cacheField>
    <cacheField name="香港仓L" numFmtId="0">
      <sharedItems containsBlank="1" containsNumber="1" containsInteger="1" containsMixedTypes="1" count="11">
        <s v="L"/>
        <n v="10"/>
        <n v="15"/>
        <n v="25"/>
        <n v="8"/>
        <n v="13"/>
        <n v="14"/>
        <n v="24"/>
        <n v="22"/>
        <n v="17"/>
        <m/>
      </sharedItems>
    </cacheField>
    <cacheField name="香港仓XL" numFmtId="0">
      <sharedItems containsBlank="1" containsNumber="1" containsInteger="1" containsMixedTypes="1" count="7">
        <s v="XL"/>
        <m/>
        <n v="6"/>
        <n v="5"/>
        <n v="8"/>
        <n v="14"/>
        <n v="11"/>
      </sharedItems>
    </cacheField>
    <cacheField name="香港仓XXL" numFmtId="0">
      <sharedItems containsBlank="1" count="2">
        <s v="XXL"/>
        <m/>
      </sharedItems>
    </cacheField>
    <cacheField name="香港仓F" numFmtId="0">
      <sharedItems containsBlank="1" count="2">
        <s v="F"/>
        <m/>
      </sharedItems>
    </cacheField>
    <cacheField name="香港合计" numFmtId="0">
      <sharedItems containsBlank="1" containsNumber="1" containsInteger="1" containsMixedTypes="1" count="10">
        <s v="香港仓"/>
        <n v="82"/>
        <n v="79"/>
        <n v="60"/>
        <n v="75"/>
        <n v="80"/>
        <n v="65"/>
        <n v="81"/>
        <n v="0"/>
        <m/>
      </sharedItems>
    </cacheField>
    <cacheField name="备注3" numFmtId="0">
      <sharedItems containsBlank="1" count="2">
        <s v="备注"/>
        <m/>
      </sharedItems>
    </cacheField>
    <cacheField name="南浦正品仓XS" numFmtId="0">
      <sharedItems containsBlank="1" containsNumber="1" containsInteger="1" containsMixedTypes="1" count="8">
        <s v="XS"/>
        <n v="3"/>
        <n v="0"/>
        <n v="4"/>
        <n v="1"/>
        <n v="5"/>
        <n v="6"/>
        <m/>
      </sharedItems>
    </cacheField>
    <cacheField name="南浦正品仓S" numFmtId="0">
      <sharedItems containsBlank="1" containsNumber="1" containsInteger="1" containsMixedTypes="1" count="14">
        <s v="S"/>
        <n v="27"/>
        <n v="16"/>
        <n v="28"/>
        <n v="6"/>
        <n v="3"/>
        <n v="4"/>
        <n v="8"/>
        <n v="30"/>
        <n v="14"/>
        <n v="36"/>
        <n v="34"/>
        <n v="2"/>
        <m/>
      </sharedItems>
    </cacheField>
    <cacheField name="南浦正品仓M" numFmtId="0">
      <sharedItems containsBlank="1" containsNumber="1" containsInteger="1" containsMixedTypes="1" count="13">
        <s v="M"/>
        <n v="29"/>
        <n v="18"/>
        <n v="31"/>
        <n v="5"/>
        <n v="3"/>
        <n v="4"/>
        <n v="6"/>
        <n v="20"/>
        <n v="35"/>
        <n v="36"/>
        <n v="1"/>
        <m/>
      </sharedItems>
    </cacheField>
    <cacheField name="南浦正品仓L" numFmtId="0">
      <sharedItems containsBlank="1" containsNumber="1" containsInteger="1" containsMixedTypes="1" count="12">
        <s v="L"/>
        <n v="9"/>
        <n v="8"/>
        <n v="5"/>
        <n v="1"/>
        <n v="2"/>
        <n v="4"/>
        <n v="32"/>
        <n v="15"/>
        <n v="23"/>
        <n v="20"/>
        <m/>
      </sharedItems>
    </cacheField>
    <cacheField name="南浦正品仓XL" numFmtId="0">
      <sharedItems containsBlank="1" containsNumber="1" containsInteger="1" containsMixedTypes="1" count="9">
        <s v="XL"/>
        <n v="0"/>
        <n v="3"/>
        <n v="4"/>
        <n v="1"/>
        <n v="5"/>
        <n v="10"/>
        <n v="8"/>
        <m/>
      </sharedItems>
    </cacheField>
    <cacheField name="南浦正品仓XXL" numFmtId="0">
      <sharedItems containsBlank="1" count="2">
        <s v="XXL"/>
        <m/>
      </sharedItems>
    </cacheField>
    <cacheField name="南浦正品仓F" numFmtId="0">
      <sharedItems containsBlank="1" containsNumber="1" containsInteger="1" containsMixedTypes="1" count="3">
        <s v="F"/>
        <n v="0"/>
        <m/>
      </sharedItems>
    </cacheField>
    <cacheField name="广州合计" numFmtId="0">
      <sharedItems containsBlank="1" containsNumber="1" containsInteger="1" containsMixedTypes="1" count="15">
        <s v="南浦正品仓"/>
        <n v="68"/>
        <n v="45"/>
        <n v="76"/>
        <n v="17"/>
        <n v="8"/>
        <n v="10"/>
        <n v="23"/>
        <n v="103"/>
        <n v="57"/>
        <n v="9"/>
        <n v="104"/>
        <n v="100"/>
        <n v="3"/>
        <m/>
      </sharedItems>
    </cacheField>
    <cacheField name="备注4" numFmtId="0">
      <sharedItems containsBlank="1" count="2">
        <s v="备注"/>
        <m/>
      </sharedItems>
    </cacheField>
    <cacheField name="南浦拍照样衣仓XS" numFmtId="0">
      <sharedItems containsBlank="1" count="2">
        <s v="XS"/>
        <m/>
      </sharedItems>
    </cacheField>
    <cacheField name="南浦拍照样衣仓S" numFmtId="0">
      <sharedItems containsBlank="1" count="2">
        <s v="S"/>
        <m/>
      </sharedItems>
    </cacheField>
    <cacheField name="南浦拍照样衣仓M" numFmtId="0">
      <sharedItems containsBlank="1" count="2">
        <s v="M"/>
        <m/>
      </sharedItems>
    </cacheField>
    <cacheField name="南浦拍照样衣仓L" numFmtId="0">
      <sharedItems containsBlank="1" count="2">
        <s v="L"/>
        <m/>
      </sharedItems>
    </cacheField>
    <cacheField name="南浦拍照样衣仓XL" numFmtId="0">
      <sharedItems containsBlank="1" count="2">
        <s v="XL"/>
        <m/>
      </sharedItems>
    </cacheField>
    <cacheField name="南浦拍照样衣仓XXL" numFmtId="0">
      <sharedItems containsBlank="1" count="2">
        <s v="XXL"/>
        <m/>
      </sharedItems>
    </cacheField>
    <cacheField name="南浦拍照样衣仓F" numFmtId="0">
      <sharedItems containsBlank="1" count="2">
        <s v="F"/>
        <m/>
      </sharedItems>
    </cacheField>
    <cacheField name="南浦拍照样衣仓合计" numFmtId="0">
      <sharedItems containsBlank="1" containsNumber="1" containsInteger="1" containsMixedTypes="1" count="4">
        <s v="南浦拍照样衣仓"/>
        <n v="0"/>
        <n v="2"/>
        <m/>
      </sharedItems>
    </cacheField>
    <cacheField name="备注5" numFmtId="0">
      <sharedItems containsBlank="1" count="2">
        <s v="备注"/>
        <m/>
      </sharedItems>
    </cacheField>
    <cacheField name="大货样衣仓XS" numFmtId="0">
      <sharedItems containsBlank="1" count="2">
        <s v="XS"/>
        <m/>
      </sharedItems>
    </cacheField>
    <cacheField name="大货样衣仓S" numFmtId="0">
      <sharedItems containsBlank="1" containsNumber="1" containsInteger="1" containsMixedTypes="1" count="3">
        <s v="S"/>
        <n v="1"/>
        <m/>
      </sharedItems>
    </cacheField>
    <cacheField name="大货样衣仓M" numFmtId="0">
      <sharedItems containsBlank="1" count="2">
        <s v="M"/>
        <m/>
      </sharedItems>
    </cacheField>
    <cacheField name="大货样衣仓L" numFmtId="0">
      <sharedItems containsBlank="1" count="2">
        <s v="L"/>
        <m/>
      </sharedItems>
    </cacheField>
    <cacheField name="大货样衣仓XL" numFmtId="0">
      <sharedItems containsBlank="1" count="2">
        <s v="XL"/>
        <m/>
      </sharedItems>
    </cacheField>
    <cacheField name="大货样衣仓XXL" numFmtId="0">
      <sharedItems containsBlank="1" count="2">
        <s v="XXL"/>
        <m/>
      </sharedItems>
    </cacheField>
    <cacheField name="大货样衣仓F" numFmtId="0">
      <sharedItems containsBlank="1" count="2">
        <s v="F"/>
        <m/>
      </sharedItems>
    </cacheField>
    <cacheField name="大货样衣仓" numFmtId="0">
      <sharedItems containsBlank="1" containsNumber="1" containsInteger="1" containsMixedTypes="1" count="4">
        <s v="大货样衣仓"/>
        <n v="1"/>
        <n v="0"/>
        <m/>
      </sharedItems>
    </cacheField>
    <cacheField name="备注6" numFmtId="0">
      <sharedItems containsBlank="1" count="2">
        <s v="备注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2"/>
    <x v="1"/>
    <x v="2"/>
    <x v="2"/>
    <x v="1"/>
    <x v="1"/>
    <x v="2"/>
    <x v="1"/>
    <x v="2"/>
    <x v="2"/>
    <x v="1"/>
    <x v="2"/>
    <x v="2"/>
    <x v="2"/>
    <x v="2"/>
    <x v="2"/>
    <x v="2"/>
    <x v="2"/>
    <x v="2"/>
    <x v="2"/>
    <x v="1"/>
    <x v="1"/>
    <x v="2"/>
    <x v="1"/>
    <x v="2"/>
    <x v="1"/>
    <x v="1"/>
    <x v="2"/>
    <x v="2"/>
    <x v="1"/>
    <x v="1"/>
    <x v="2"/>
    <x v="1"/>
    <x v="2"/>
    <x v="2"/>
    <x v="2"/>
    <x v="2"/>
    <x v="2"/>
    <x v="1"/>
    <x v="1"/>
    <x v="1"/>
    <x v="1"/>
    <x v="2"/>
    <x v="2"/>
    <x v="2"/>
    <x v="2"/>
    <x v="2"/>
    <x v="1"/>
    <x v="1"/>
    <x v="2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2"/>
    <x v="1"/>
    <x v="2"/>
    <x v="2"/>
    <x v="1"/>
    <x v="1"/>
    <x v="3"/>
    <x v="1"/>
    <x v="2"/>
    <x v="2"/>
    <x v="1"/>
    <x v="2"/>
    <x v="2"/>
    <x v="2"/>
    <x v="2"/>
    <x v="3"/>
    <x v="3"/>
    <x v="3"/>
    <x v="3"/>
    <x v="2"/>
    <x v="1"/>
    <x v="1"/>
    <x v="3"/>
    <x v="1"/>
    <x v="1"/>
    <x v="1"/>
    <x v="1"/>
    <x v="2"/>
    <x v="2"/>
    <x v="1"/>
    <x v="1"/>
    <x v="1"/>
    <x v="1"/>
    <x v="3"/>
    <x v="3"/>
    <x v="2"/>
    <x v="1"/>
    <x v="3"/>
    <x v="1"/>
    <x v="1"/>
    <x v="1"/>
    <x v="1"/>
    <x v="3"/>
    <x v="3"/>
    <x v="3"/>
    <x v="1"/>
    <x v="3"/>
    <x v="1"/>
    <x v="1"/>
    <x v="3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3"/>
    <x v="1"/>
    <x v="2"/>
    <x v="2"/>
    <x v="1"/>
    <x v="1"/>
    <x v="4"/>
    <x v="1"/>
    <x v="1"/>
    <x v="1"/>
    <x v="1"/>
    <x v="2"/>
    <x v="2"/>
    <x v="2"/>
    <x v="2"/>
    <x v="2"/>
    <x v="4"/>
    <x v="4"/>
    <x v="4"/>
    <x v="2"/>
    <x v="1"/>
    <x v="1"/>
    <x v="4"/>
    <x v="1"/>
    <x v="3"/>
    <x v="1"/>
    <x v="1"/>
    <x v="2"/>
    <x v="2"/>
    <x v="1"/>
    <x v="1"/>
    <x v="2"/>
    <x v="1"/>
    <x v="2"/>
    <x v="4"/>
    <x v="3"/>
    <x v="3"/>
    <x v="4"/>
    <x v="1"/>
    <x v="1"/>
    <x v="2"/>
    <x v="1"/>
    <x v="2"/>
    <x v="4"/>
    <x v="4"/>
    <x v="3"/>
    <x v="4"/>
    <x v="1"/>
    <x v="1"/>
    <x v="4"/>
    <x v="1"/>
    <x v="1"/>
    <x v="1"/>
    <x v="1"/>
    <x v="1"/>
    <x v="1"/>
    <x v="1"/>
    <x v="1"/>
    <x v="2"/>
    <x v="1"/>
    <x v="1"/>
    <x v="1"/>
    <x v="1"/>
    <x v="1"/>
    <x v="1"/>
    <x v="1"/>
    <x v="1"/>
    <x v="1"/>
    <x v="1"/>
  </r>
  <r>
    <x v="4"/>
    <x v="1"/>
    <x v="2"/>
    <x v="3"/>
    <x v="1"/>
    <x v="1"/>
    <x v="5"/>
    <x v="1"/>
    <x v="1"/>
    <x v="1"/>
    <x v="1"/>
    <x v="2"/>
    <x v="2"/>
    <x v="2"/>
    <x v="1"/>
    <x v="4"/>
    <x v="5"/>
    <x v="5"/>
    <x v="5"/>
    <x v="1"/>
    <x v="1"/>
    <x v="1"/>
    <x v="5"/>
    <x v="2"/>
    <x v="3"/>
    <x v="2"/>
    <x v="2"/>
    <x v="2"/>
    <x v="1"/>
    <x v="1"/>
    <x v="1"/>
    <x v="3"/>
    <x v="1"/>
    <x v="4"/>
    <x v="5"/>
    <x v="4"/>
    <x v="4"/>
    <x v="1"/>
    <x v="1"/>
    <x v="1"/>
    <x v="3"/>
    <x v="1"/>
    <x v="4"/>
    <x v="5"/>
    <x v="5"/>
    <x v="4"/>
    <x v="1"/>
    <x v="1"/>
    <x v="1"/>
    <x v="5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4"/>
    <x v="1"/>
    <x v="2"/>
    <x v="4"/>
    <x v="1"/>
    <x v="1"/>
    <x v="6"/>
    <x v="1"/>
    <x v="1"/>
    <x v="1"/>
    <x v="1"/>
    <x v="2"/>
    <x v="2"/>
    <x v="2"/>
    <x v="1"/>
    <x v="2"/>
    <x v="6"/>
    <x v="6"/>
    <x v="6"/>
    <x v="1"/>
    <x v="1"/>
    <x v="1"/>
    <x v="6"/>
    <x v="1"/>
    <x v="3"/>
    <x v="1"/>
    <x v="1"/>
    <x v="1"/>
    <x v="1"/>
    <x v="1"/>
    <x v="1"/>
    <x v="2"/>
    <x v="1"/>
    <x v="2"/>
    <x v="6"/>
    <x v="5"/>
    <x v="5"/>
    <x v="1"/>
    <x v="1"/>
    <x v="1"/>
    <x v="4"/>
    <x v="1"/>
    <x v="2"/>
    <x v="6"/>
    <x v="6"/>
    <x v="5"/>
    <x v="1"/>
    <x v="1"/>
    <x v="1"/>
    <x v="6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4"/>
    <x v="1"/>
    <x v="2"/>
    <x v="4"/>
    <x v="1"/>
    <x v="1"/>
    <x v="7"/>
    <x v="1"/>
    <x v="1"/>
    <x v="1"/>
    <x v="1"/>
    <x v="3"/>
    <x v="3"/>
    <x v="3"/>
    <x v="1"/>
    <x v="2"/>
    <x v="7"/>
    <x v="7"/>
    <x v="3"/>
    <x v="3"/>
    <x v="1"/>
    <x v="1"/>
    <x v="7"/>
    <x v="1"/>
    <x v="3"/>
    <x v="1"/>
    <x v="1"/>
    <x v="1"/>
    <x v="2"/>
    <x v="1"/>
    <x v="1"/>
    <x v="1"/>
    <x v="1"/>
    <x v="2"/>
    <x v="6"/>
    <x v="4"/>
    <x v="6"/>
    <x v="5"/>
    <x v="1"/>
    <x v="1"/>
    <x v="5"/>
    <x v="1"/>
    <x v="2"/>
    <x v="7"/>
    <x v="7"/>
    <x v="6"/>
    <x v="5"/>
    <x v="1"/>
    <x v="1"/>
    <x v="7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4"/>
    <x v="1"/>
    <x v="2"/>
    <x v="4"/>
    <x v="1"/>
    <x v="1"/>
    <x v="8"/>
    <x v="1"/>
    <x v="1"/>
    <x v="1"/>
    <x v="1"/>
    <x v="3"/>
    <x v="3"/>
    <x v="4"/>
    <x v="1"/>
    <x v="2"/>
    <x v="8"/>
    <x v="8"/>
    <x v="7"/>
    <x v="4"/>
    <x v="1"/>
    <x v="1"/>
    <x v="8"/>
    <x v="1"/>
    <x v="3"/>
    <x v="1"/>
    <x v="1"/>
    <x v="1"/>
    <x v="2"/>
    <x v="1"/>
    <x v="1"/>
    <x v="1"/>
    <x v="1"/>
    <x v="2"/>
    <x v="7"/>
    <x v="3"/>
    <x v="7"/>
    <x v="4"/>
    <x v="1"/>
    <x v="1"/>
    <x v="5"/>
    <x v="1"/>
    <x v="2"/>
    <x v="8"/>
    <x v="3"/>
    <x v="7"/>
    <x v="6"/>
    <x v="1"/>
    <x v="1"/>
    <x v="8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4"/>
    <x v="1"/>
    <x v="1"/>
    <x v="5"/>
    <x v="1"/>
    <x v="1"/>
    <x v="9"/>
    <x v="1"/>
    <x v="3"/>
    <x v="3"/>
    <x v="1"/>
    <x v="1"/>
    <x v="1"/>
    <x v="5"/>
    <x v="2"/>
    <x v="2"/>
    <x v="6"/>
    <x v="9"/>
    <x v="8"/>
    <x v="3"/>
    <x v="1"/>
    <x v="1"/>
    <x v="9"/>
    <x v="1"/>
    <x v="3"/>
    <x v="1"/>
    <x v="1"/>
    <x v="1"/>
    <x v="2"/>
    <x v="1"/>
    <x v="1"/>
    <x v="1"/>
    <x v="1"/>
    <x v="2"/>
    <x v="8"/>
    <x v="6"/>
    <x v="8"/>
    <x v="6"/>
    <x v="1"/>
    <x v="1"/>
    <x v="5"/>
    <x v="1"/>
    <x v="2"/>
    <x v="9"/>
    <x v="8"/>
    <x v="8"/>
    <x v="7"/>
    <x v="1"/>
    <x v="1"/>
    <x v="9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4"/>
    <x v="1"/>
    <x v="1"/>
    <x v="2"/>
    <x v="1"/>
    <x v="1"/>
    <x v="10"/>
    <x v="1"/>
    <x v="4"/>
    <x v="4"/>
    <x v="1"/>
    <x v="2"/>
    <x v="2"/>
    <x v="2"/>
    <x v="2"/>
    <x v="2"/>
    <x v="6"/>
    <x v="10"/>
    <x v="6"/>
    <x v="1"/>
    <x v="1"/>
    <x v="1"/>
    <x v="10"/>
    <x v="1"/>
    <x v="3"/>
    <x v="1"/>
    <x v="1"/>
    <x v="1"/>
    <x v="1"/>
    <x v="1"/>
    <x v="1"/>
    <x v="2"/>
    <x v="1"/>
    <x v="2"/>
    <x v="6"/>
    <x v="4"/>
    <x v="5"/>
    <x v="1"/>
    <x v="1"/>
    <x v="1"/>
    <x v="6"/>
    <x v="1"/>
    <x v="2"/>
    <x v="6"/>
    <x v="5"/>
    <x v="5"/>
    <x v="1"/>
    <x v="1"/>
    <x v="1"/>
    <x v="1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4"/>
    <x v="1"/>
    <x v="1"/>
    <x v="6"/>
    <x v="1"/>
    <x v="1"/>
    <x v="11"/>
    <x v="1"/>
    <x v="5"/>
    <x v="5"/>
    <x v="1"/>
    <x v="2"/>
    <x v="2"/>
    <x v="2"/>
    <x v="2"/>
    <x v="1"/>
    <x v="9"/>
    <x v="1"/>
    <x v="9"/>
    <x v="5"/>
    <x v="1"/>
    <x v="1"/>
    <x v="11"/>
    <x v="1"/>
    <x v="1"/>
    <x v="1"/>
    <x v="1"/>
    <x v="2"/>
    <x v="2"/>
    <x v="1"/>
    <x v="1"/>
    <x v="1"/>
    <x v="1"/>
    <x v="3"/>
    <x v="9"/>
    <x v="7"/>
    <x v="9"/>
    <x v="3"/>
    <x v="1"/>
    <x v="1"/>
    <x v="7"/>
    <x v="1"/>
    <x v="5"/>
    <x v="10"/>
    <x v="9"/>
    <x v="9"/>
    <x v="5"/>
    <x v="1"/>
    <x v="1"/>
    <x v="1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4"/>
    <x v="1"/>
    <x v="1"/>
    <x v="7"/>
    <x v="1"/>
    <x v="1"/>
    <x v="12"/>
    <x v="1"/>
    <x v="5"/>
    <x v="5"/>
    <x v="1"/>
    <x v="4"/>
    <x v="1"/>
    <x v="6"/>
    <x v="2"/>
    <x v="5"/>
    <x v="10"/>
    <x v="11"/>
    <x v="10"/>
    <x v="2"/>
    <x v="1"/>
    <x v="1"/>
    <x v="12"/>
    <x v="1"/>
    <x v="1"/>
    <x v="1"/>
    <x v="1"/>
    <x v="2"/>
    <x v="2"/>
    <x v="1"/>
    <x v="1"/>
    <x v="1"/>
    <x v="1"/>
    <x v="3"/>
    <x v="9"/>
    <x v="6"/>
    <x v="2"/>
    <x v="3"/>
    <x v="1"/>
    <x v="1"/>
    <x v="7"/>
    <x v="1"/>
    <x v="6"/>
    <x v="11"/>
    <x v="10"/>
    <x v="10"/>
    <x v="3"/>
    <x v="1"/>
    <x v="1"/>
    <x v="12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5"/>
    <x v="1"/>
    <x v="1"/>
    <x v="8"/>
    <x v="1"/>
    <x v="1"/>
    <x v="13"/>
    <x v="1"/>
    <x v="1"/>
    <x v="1"/>
    <x v="1"/>
    <x v="1"/>
    <x v="1"/>
    <x v="7"/>
    <x v="1"/>
    <x v="2"/>
    <x v="11"/>
    <x v="12"/>
    <x v="11"/>
    <x v="1"/>
    <x v="1"/>
    <x v="1"/>
    <x v="13"/>
    <x v="3"/>
    <x v="2"/>
    <x v="3"/>
    <x v="3"/>
    <x v="3"/>
    <x v="1"/>
    <x v="1"/>
    <x v="1"/>
    <x v="4"/>
    <x v="1"/>
    <x v="5"/>
    <x v="10"/>
    <x v="8"/>
    <x v="10"/>
    <x v="1"/>
    <x v="1"/>
    <x v="1"/>
    <x v="8"/>
    <x v="1"/>
    <x v="7"/>
    <x v="12"/>
    <x v="11"/>
    <x v="11"/>
    <x v="8"/>
    <x v="1"/>
    <x v="2"/>
    <x v="13"/>
    <x v="1"/>
    <x v="1"/>
    <x v="1"/>
    <x v="1"/>
    <x v="1"/>
    <x v="1"/>
    <x v="1"/>
    <x v="1"/>
    <x v="1"/>
    <x v="1"/>
    <x v="1"/>
    <x v="2"/>
    <x v="1"/>
    <x v="1"/>
    <x v="1"/>
    <x v="1"/>
    <x v="1"/>
    <x v="2"/>
    <x v="1"/>
  </r>
  <r>
    <x v="6"/>
    <x v="1"/>
    <x v="2"/>
    <x v="4"/>
    <x v="1"/>
    <x v="1"/>
    <x v="14"/>
    <x v="2"/>
    <x v="6"/>
    <x v="6"/>
    <x v="2"/>
    <x v="5"/>
    <x v="4"/>
    <x v="8"/>
    <x v="1"/>
    <x v="2"/>
    <x v="12"/>
    <x v="13"/>
    <x v="11"/>
    <x v="1"/>
    <x v="1"/>
    <x v="1"/>
    <x v="14"/>
    <x v="1"/>
    <x v="2"/>
    <x v="3"/>
    <x v="3"/>
    <x v="3"/>
    <x v="1"/>
    <x v="1"/>
    <x v="1"/>
    <x v="5"/>
    <x v="1"/>
    <x v="5"/>
    <x v="10"/>
    <x v="8"/>
    <x v="10"/>
    <x v="1"/>
    <x v="1"/>
    <x v="1"/>
    <x v="9"/>
    <x v="1"/>
    <x v="7"/>
    <x v="13"/>
    <x v="12"/>
    <x v="11"/>
    <x v="8"/>
    <x v="1"/>
    <x v="2"/>
    <x v="14"/>
    <x v="1"/>
    <x v="1"/>
    <x v="1"/>
    <x v="1"/>
    <x v="1"/>
    <x v="1"/>
    <x v="1"/>
    <x v="1"/>
    <x v="3"/>
    <x v="1"/>
    <x v="1"/>
    <x v="2"/>
    <x v="1"/>
    <x v="1"/>
    <x v="1"/>
    <x v="1"/>
    <x v="1"/>
    <x v="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2" cacheId="0" dataOnRows="1" dataPosition="1" autoFormatId="1" applyNumberFormats="0" applyBorderFormats="0" applyFontFormats="0" applyPatternFormats="0" applyAlignmentFormats="0" applyWidthHeightFormats="1" dataCaption="值" updatedVersion="5" minRefreshableVersion="3" createdVersion="5" useAutoFormatting="1" rowGrandTotals="0" compact="0" indent="0" compactData="0" showDrill="1" multipleFieldFilters="0">
  <location ref="C3:E393" firstHeaderRow="1" firstDataRow="1" firstDataCol="2"/>
  <pivotFields count="69">
    <pivotField compact="0" outline="0" showAll="0">
      <items count="8">
        <item x="0"/>
        <item x="6"/>
        <item x="1"/>
        <item x="2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10">
        <item x="0"/>
        <item x="4"/>
        <item x="1"/>
        <item x="2"/>
        <item x="3"/>
        <item x="5"/>
        <item x="6"/>
        <item x="7"/>
        <item x="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2">
        <item x="14"/>
        <item x="0"/>
        <item x="1"/>
        <item m="1" x="15"/>
        <item m="1" x="16"/>
        <item m="1" x="17"/>
        <item m="1" x="18"/>
        <item m="1" x="19"/>
        <item m="1" x="2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8">
        <item x="0"/>
        <item x="6"/>
        <item x="1"/>
        <item x="2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8">
        <item x="0"/>
        <item x="6"/>
        <item x="1"/>
        <item x="2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0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7">
        <item x="0"/>
        <item x="5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6">
        <item x="0"/>
        <item x="4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10">
        <item x="0"/>
        <item x="8"/>
        <item x="1"/>
        <item x="2"/>
        <item x="3"/>
        <item x="4"/>
        <item x="5"/>
        <item x="6"/>
        <item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4">
        <item x="0"/>
        <item x="1"/>
        <item x="2"/>
        <item t="default"/>
      </items>
    </pivotField>
    <pivotField compact="0" outline="0" showAll="0">
      <items count="7">
        <item x="0"/>
        <item x="2"/>
        <item x="1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14">
        <item x="0"/>
        <item x="12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15">
        <item x="0"/>
        <item x="13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13">
        <item x="0"/>
        <item x="11"/>
        <item x="1"/>
        <item x="2"/>
        <item x="3"/>
        <item x="4"/>
        <item x="5"/>
        <item x="6"/>
        <item x="7"/>
        <item x="8"/>
        <item x="9"/>
        <item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7">
        <item x="0"/>
        <item x="1"/>
        <item x="2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3">
        <item x="0"/>
        <item x="1"/>
        <item t="default"/>
      </items>
    </pivotField>
    <pivotField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16">
        <item x="0"/>
        <item x="14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items count="5">
        <item x="1"/>
        <item x="0"/>
        <item x="2"/>
        <item x="3"/>
        <item t="default"/>
      </items>
    </pivotField>
    <pivotField dataField="1" compact="0" outline="0" subtotalTop="0" showAll="0">
      <items count="5">
        <item x="1"/>
        <item x="0"/>
        <item x="3"/>
        <item x="2"/>
        <item t="default"/>
      </items>
    </pivotField>
    <pivotField dataField="1" compact="0" outline="0" subtotalTop="0" showAll="0">
      <items count="5">
        <item x="1"/>
        <item x="0"/>
        <item x="3"/>
        <item x="2"/>
        <item t="default"/>
      </items>
    </pivotField>
    <pivotField dataField="1" compact="0" outline="0" subtotalTop="0" showAll="0">
      <items count="5">
        <item x="2"/>
        <item x="1"/>
        <item x="0"/>
        <item x="3"/>
        <item t="default"/>
      </items>
    </pivotField>
    <pivotField dataField="1" compact="0" outline="0" subtotalTop="0" showAll="0">
      <items count="4">
        <item x="2"/>
        <item x="0"/>
        <item x="1"/>
        <item t="default"/>
      </items>
    </pivotField>
    <pivotField compact="0" outline="0" subtotalTop="0" showAll="0">
      <items count="3">
        <item x="0"/>
        <item x="1"/>
        <item t="default"/>
      </items>
    </pivotField>
    <pivotField compact="0" outline="0" subtotalTop="0" showAll="0">
      <items count="3">
        <item x="0"/>
        <item x="1"/>
        <item t="default"/>
      </items>
    </pivotField>
    <pivotField compact="0" outline="0" showAll="0">
      <items count="7">
        <item x="5"/>
        <item x="1"/>
        <item x="0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items count="7">
        <item x="2"/>
        <item x="1"/>
        <item x="0"/>
        <item x="5"/>
        <item x="3"/>
        <item x="4"/>
        <item t="default"/>
      </items>
    </pivotField>
    <pivotField dataField="1" compact="0" outline="0" subtotalTop="0" showAll="0">
      <items count="12">
        <item x="1"/>
        <item x="0"/>
        <item x="10"/>
        <item x="3"/>
        <item x="2"/>
        <item x="4"/>
        <item x="5"/>
        <item x="6"/>
        <item x="7"/>
        <item x="8"/>
        <item x="9"/>
        <item t="default"/>
      </items>
    </pivotField>
    <pivotField dataField="1" compact="0" outline="0" subtotalTop="0" showAll="0">
      <items count="10">
        <item x="1"/>
        <item x="0"/>
        <item x="8"/>
        <item x="2"/>
        <item x="3"/>
        <item x="4"/>
        <item x="5"/>
        <item x="6"/>
        <item x="7"/>
        <item t="default"/>
      </items>
    </pivotField>
    <pivotField dataField="1" compact="0" outline="0" subtotalTop="0" showAll="0">
      <items count="12">
        <item x="1"/>
        <item x="0"/>
        <item x="10"/>
        <item x="2"/>
        <item x="3"/>
        <item x="4"/>
        <item x="5"/>
        <item x="6"/>
        <item x="7"/>
        <item x="8"/>
        <item x="9"/>
        <item t="default"/>
      </items>
    </pivotField>
    <pivotField dataField="1" compact="0" outline="0" subtotalTop="0" showAll="0">
      <items count="8">
        <item x="0"/>
        <item x="1"/>
        <item x="2"/>
        <item x="3"/>
        <item x="4"/>
        <item x="5"/>
        <item x="6"/>
        <item t="default"/>
      </items>
    </pivotField>
    <pivotField compact="0" outline="0" subtotalTop="0" showAll="0">
      <items count="3">
        <item x="0"/>
        <item x="1"/>
        <item t="default"/>
      </items>
    </pivotField>
    <pivotField compact="0" outline="0" subtotalTop="0" showAll="0">
      <items count="3">
        <item x="0"/>
        <item x="1"/>
        <item t="default"/>
      </items>
    </pivotField>
    <pivotField compact="0" outline="0" showAll="0">
      <items count="11">
        <item x="9"/>
        <item x="1"/>
        <item x="0"/>
        <item x="2"/>
        <item x="3"/>
        <item x="4"/>
        <item x="5"/>
        <item x="6"/>
        <item x="7"/>
        <item x="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items count="9">
        <item x="2"/>
        <item x="1"/>
        <item x="0"/>
        <item x="7"/>
        <item x="3"/>
        <item x="4"/>
        <item x="5"/>
        <item x="6"/>
        <item t="default"/>
      </items>
    </pivotField>
    <pivotField dataField="1" compact="0" outline="0" subtotalTop="0" showAll="0">
      <items count="15">
        <item x="1"/>
        <item x="0"/>
        <item x="13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compact="0" outline="0" subtotalTop="0" showAll="0">
      <items count="14">
        <item x="1"/>
        <item x="0"/>
        <item x="12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compact="0" outline="0" subtotalTop="0" showAll="0">
      <items count="13">
        <item x="1"/>
        <item x="0"/>
        <item x="1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compact="0" outline="0" subtotalTop="0" showAll="0">
      <items count="10">
        <item x="1"/>
        <item x="0"/>
        <item x="8"/>
        <item x="2"/>
        <item x="3"/>
        <item x="4"/>
        <item x="5"/>
        <item x="6"/>
        <item x="7"/>
        <item t="default"/>
      </items>
    </pivotField>
    <pivotField compact="0" outline="0" subtotalTop="0" showAll="0">
      <items count="3">
        <item x="0"/>
        <item x="1"/>
        <item t="default"/>
      </items>
    </pivotField>
    <pivotField compact="0" outline="0" subtotalTop="0" showAll="0">
      <items count="4">
        <item x="1"/>
        <item x="0"/>
        <item x="2"/>
        <item t="default"/>
      </items>
    </pivotField>
    <pivotField compact="0" outline="0" showAll="0">
      <items count="16">
        <item x="14"/>
        <item x="1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compact="0" outline="0" subtotalTop="0" showAll="0">
      <items count="5">
        <item x="1"/>
        <item x="2"/>
        <item x="0"/>
        <item x="3"/>
        <item t="default"/>
      </items>
    </pivotField>
    <pivotField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4">
        <item x="1"/>
        <item x="0"/>
        <item x="2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compact="0" outline="0" subtotalTop="0" showAll="0">
      <items count="3">
        <item x="0"/>
        <item x="1"/>
        <item t="default"/>
      </items>
    </pivotField>
    <pivotField compact="0" outline="0" subtotalTop="0" showAll="0">
      <items count="3">
        <item x="0"/>
        <item x="1"/>
        <item t="default"/>
      </items>
    </pivotField>
    <pivotField compact="0" outline="0" subtotalTop="0" showAll="0">
      <items count="5">
        <item x="1"/>
        <item x="0"/>
        <item x="3"/>
        <item x="2"/>
        <item t="default"/>
      </items>
    </pivotField>
    <pivotField compact="0" outline="0" subtotalTop="0" showAll="0">
      <items count="3">
        <item x="0"/>
        <item x="1"/>
        <item t="default"/>
      </items>
    </pivotField>
  </pivotFields>
  <rowFields count="2">
    <field x="6"/>
    <field x="-2"/>
  </rowFields>
  <rowItems count="390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>
      <x v="1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>
      <x v="1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>
      <x v="1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>
      <x v="1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>
      <x v="2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</rowItems>
  <colItems count="1">
    <i/>
  </colItems>
  <dataFields count="26">
    <dataField name="求和项:大货样衣仓XS" fld="60" baseField="0" baseItem="0"/>
    <dataField name="求和项:大货样衣仓S" fld="61" baseField="0" baseItem="0"/>
    <dataField name="求和项:大货样衣仓M" fld="62" baseField="0" baseItem="0"/>
    <dataField name="求和项:大货样衣仓L" fld="63" baseField="0" baseItem="0"/>
    <dataField name="求和项:大货样衣仓XL" fld="64" baseField="0" baseItem="0"/>
    <dataField name="求和项:武汉仓XS" fld="24" baseField="0" baseItem="0"/>
    <dataField name="求和项:武汉仓S" fld="25" baseField="0" baseItem="0"/>
    <dataField name="求和项:武汉仓M" fld="26" baseField="0" baseItem="0"/>
    <dataField name="求和项:武汉仓L" fld="27" baseField="0" baseItem="0"/>
    <dataField name="求和项:武汉仓XL" fld="28" baseField="0" baseItem="0"/>
    <dataField name="求和项:香港仓XS" fld="33" baseField="0" baseItem="0"/>
    <dataField name="求和项:香港仓S" fld="34" baseField="0" baseItem="0"/>
    <dataField name="求和项:香港仓M" fld="35" baseField="0" baseItem="0"/>
    <dataField name="求和项:香港仓L" fld="36" baseField="0" baseItem="0"/>
    <dataField name="求和项:香港仓XL" fld="37" baseField="0" baseItem="0"/>
    <dataField name="求和项:南浦正品仓XS" fld="42" baseField="0" baseItem="0"/>
    <dataField name="求和项:南浦正品仓S" fld="43" baseField="0" baseItem="0"/>
    <dataField name="求和项:南浦正品仓M" fld="44" baseField="0" baseItem="0"/>
    <dataField name="求和项:南浦正品仓L" fld="45" baseField="0" baseItem="0"/>
    <dataField name="求和项:南浦正品仓XL" fld="46" baseField="0" baseItem="0"/>
    <dataField name="求和项:南浦拍照样衣仓S" fld="52" baseField="0" baseItem="0"/>
    <dataField name="求和项:南浦拍照样衣仓XS" fld="51" baseField="0" baseItem="0"/>
    <dataField name="求和项:南浦拍照样衣仓M" fld="53" baseField="0" baseItem="0"/>
    <dataField name="求和项:南浦拍照样衣仓L" fld="54" baseField="0" baseItem="0"/>
    <dataField name="求和项:南浦拍照样衣仓XL" fld="55" baseField="0" baseItem="0"/>
    <dataField name="求和项:南浦拍照样衣仓F" fld="5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2" displayName="Table2" ref="C1:AI51">
  <autoFilter ref="C1:AI51"/>
  <tableColumns count="33">
    <tableColumn id="1" name="状态"/>
    <tableColumn id="2" name="预约单号"/>
    <tableColumn id="3" name="预约类型"/>
    <tableColumn id="4" name="款式编号"/>
    <tableColumn id="5" name="款式名称"/>
    <tableColumn id="6" name="供应商"/>
    <tableColumn id="7" name="供应商编码"/>
    <tableColumn id="8" name="单价"/>
    <tableColumn id="9" name="预约数量"/>
    <tableColumn id="10" name="预约金额"/>
    <tableColumn id="11" name="已入库量"/>
    <tableColumn id="12" name="预约日期"/>
    <tableColumn id="13" name="预约时段"/>
    <tableColumn id="14" name="来源类型"/>
    <tableColumn id="15" name="来源单号"/>
    <tableColumn id="16" name="采购单号"/>
    <tableColumn id="17" name="外部单号"/>
    <tableColumn id="18" name="来源内部单号"/>
    <tableColumn id="19" name="仓库"/>
    <tableColumn id="20" name="品牌"/>
    <tableColumn id="21" name="订单类型"/>
    <tableColumn id="22" name="快递公司"/>
    <tableColumn id="23" name="箱号"/>
    <tableColumn id="24" name="SKU"/>
    <tableColumn id="25" name="颜色"/>
    <tableColumn id="26" name="尺码"/>
    <tableColumn id="27" name="备注"/>
    <tableColumn id="28" name="创建人"/>
    <tableColumn id="29" name="审核人"/>
    <tableColumn id="30" name="审核时间"/>
    <tableColumn id="31" name="确认人"/>
    <tableColumn id="32" name="确认时间"/>
    <tableColumn id="33" name="制单日期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tabSelected="1" zoomScale="80" zoomScaleNormal="80" workbookViewId="0">
      <pane xSplit="1" ySplit="1" topLeftCell="B2" activePane="bottomRight" state="frozen"/>
      <selection/>
      <selection pane="topRight"/>
      <selection pane="bottomLeft"/>
      <selection pane="bottomRight" activeCell="D6" sqref="D6"/>
    </sheetView>
  </sheetViews>
  <sheetFormatPr defaultColWidth="8.66153846153846" defaultRowHeight="16.5"/>
  <cols>
    <col min="1" max="1" width="19.6153846153846" customWidth="1"/>
    <col min="2" max="2" width="12.9769230769231" customWidth="1"/>
    <col min="3" max="3" width="19.9" customWidth="1"/>
    <col min="4" max="4" width="21.7307692307692" customWidth="1"/>
    <col min="6" max="7" width="10" customWidth="1"/>
    <col min="8" max="8" width="11"/>
    <col min="10" max="10" width="7.78461538461538" customWidth="1"/>
    <col min="11" max="11" width="22.4" customWidth="1"/>
    <col min="12" max="15" width="7.78461538461538" customWidth="1"/>
  </cols>
  <sheetData>
    <row r="1" s="47" customFormat="1" ht="33" spans="1:15">
      <c r="A1" s="48" t="s">
        <v>0</v>
      </c>
      <c r="B1" s="49" t="s">
        <v>1</v>
      </c>
      <c r="C1" s="48" t="s">
        <v>2</v>
      </c>
      <c r="D1" s="48" t="s">
        <v>3</v>
      </c>
      <c r="E1" s="48" t="s">
        <v>4</v>
      </c>
      <c r="F1" s="48" t="s">
        <v>5</v>
      </c>
      <c r="G1" s="50" t="s">
        <v>6</v>
      </c>
      <c r="H1" s="48" t="s">
        <v>7</v>
      </c>
      <c r="I1" s="48" t="s">
        <v>8</v>
      </c>
      <c r="J1" s="49" t="s">
        <v>9</v>
      </c>
      <c r="K1" s="49" t="s">
        <v>10</v>
      </c>
      <c r="L1" s="49" t="s">
        <v>11</v>
      </c>
      <c r="M1" s="49" t="s">
        <v>12</v>
      </c>
      <c r="N1" s="49" t="s">
        <v>13</v>
      </c>
      <c r="O1" s="49" t="s">
        <v>14</v>
      </c>
    </row>
    <row r="2" spans="1:9">
      <c r="A2" t="s">
        <v>15</v>
      </c>
      <c r="B2" t="s">
        <v>16</v>
      </c>
      <c r="C2" t="s">
        <v>17</v>
      </c>
      <c r="D2" t="s">
        <v>18</v>
      </c>
      <c r="E2">
        <v>1</v>
      </c>
      <c r="F2" t="s">
        <v>19</v>
      </c>
      <c r="H2" s="51" t="s">
        <v>20</v>
      </c>
      <c r="I2" t="s">
        <v>21</v>
      </c>
    </row>
    <row r="3" spans="1:9">
      <c r="A3" t="s">
        <v>15</v>
      </c>
      <c r="B3" t="s">
        <v>16</v>
      </c>
      <c r="C3" t="s">
        <v>17</v>
      </c>
      <c r="D3" t="s">
        <v>22</v>
      </c>
      <c r="E3">
        <v>2</v>
      </c>
      <c r="F3" t="s">
        <v>19</v>
      </c>
      <c r="H3" s="51" t="s">
        <v>20</v>
      </c>
      <c r="I3" t="s">
        <v>21</v>
      </c>
    </row>
    <row r="4" spans="8:8">
      <c r="H4" s="51"/>
    </row>
    <row r="5" spans="8:8">
      <c r="H5" s="51"/>
    </row>
    <row r="6" spans="8:8">
      <c r="H6" s="51"/>
    </row>
    <row r="7" spans="8:8">
      <c r="H7" s="51"/>
    </row>
    <row r="8" spans="8:8">
      <c r="H8" s="51"/>
    </row>
    <row r="9" spans="8:8">
      <c r="H9" s="51"/>
    </row>
    <row r="10" spans="8:8">
      <c r="H10" s="51"/>
    </row>
    <row r="11" spans="8:8">
      <c r="H11" s="51"/>
    </row>
    <row r="12" spans="8:8">
      <c r="H12" s="51"/>
    </row>
    <row r="13" spans="8:8">
      <c r="H13" s="51"/>
    </row>
    <row r="14" spans="8:8">
      <c r="H14" s="51"/>
    </row>
  </sheetData>
  <autoFilter ref="A1:O56">
    <extLst/>
  </autoFilter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10"/>
  <sheetViews>
    <sheetView zoomScale="70" zoomScaleNormal="70" workbookViewId="0">
      <pane ySplit="5" topLeftCell="A6" activePane="bottomLeft" state="frozen"/>
      <selection/>
      <selection pane="bottomLeft" activeCell="C4" sqref="C4:K5"/>
    </sheetView>
  </sheetViews>
  <sheetFormatPr defaultColWidth="9.23076923076923" defaultRowHeight="16.5"/>
  <cols>
    <col min="1" max="1" width="17.6" customWidth="1"/>
    <col min="2" max="2" width="8.74615384615385" style="4" customWidth="1"/>
    <col min="3" max="3" width="18.2307692307692" customWidth="1"/>
    <col min="4" max="4" width="14.9461538461538" customWidth="1"/>
    <col min="5" max="5" width="19.5615384615385" customWidth="1"/>
    <col min="6" max="6" width="27.6846153846154" customWidth="1"/>
    <col min="10" max="10" width="12.9769230769231" customWidth="1"/>
  </cols>
  <sheetData>
    <row r="1" s="39" customFormat="1" ht="18" customHeight="1" spans="1:11">
      <c r="A1" s="39" t="s">
        <v>23</v>
      </c>
      <c r="B1" s="39" t="s">
        <v>23</v>
      </c>
      <c r="C1" s="39" t="s">
        <v>24</v>
      </c>
      <c r="D1" s="39" t="s">
        <v>23</v>
      </c>
      <c r="E1" s="39" t="s">
        <v>24</v>
      </c>
      <c r="F1" s="39" t="s">
        <v>24</v>
      </c>
      <c r="G1" s="39" t="s">
        <v>24</v>
      </c>
      <c r="H1" s="39" t="s">
        <v>24</v>
      </c>
      <c r="J1" s="39" t="s">
        <v>24</v>
      </c>
      <c r="K1" s="39" t="s">
        <v>24</v>
      </c>
    </row>
    <row r="2" s="39" customFormat="1" ht="48" customHeight="1" spans="3:11">
      <c r="C2" t="e">
        <f>_xlfn.XLOOKUP(E2,预约送货单!F:F,预约送货单!D:D)</f>
        <v>#N/A</v>
      </c>
      <c r="D2" s="41" t="s">
        <v>25</v>
      </c>
      <c r="E2" t="e">
        <f>_xlfn.XLOOKUP(F2,预约送货单!Z:Z,预约送货单!F:F)</f>
        <v>#N/A</v>
      </c>
      <c r="F2" t="str">
        <f t="shared" ref="F2:F15" si="0">A2&amp;B2</f>
        <v/>
      </c>
      <c r="G2" t="e">
        <f>VLOOKUP(D2&amp;B2&amp;A2,分仓ST!A:E,5,0)</f>
        <v>#N/A</v>
      </c>
      <c r="H2" t="e">
        <f>_xlfn.XLOOKUP(E2,预约送货单!F:F,预约送货单!E:E)</f>
        <v>#N/A</v>
      </c>
      <c r="I2"/>
      <c r="J2" t="e">
        <f>VLOOKUP(E2,预约送货单!F:N,9,0)</f>
        <v>#N/A</v>
      </c>
      <c r="K2" s="41" t="s">
        <v>26</v>
      </c>
    </row>
    <row r="3" s="40" customFormat="1" ht="33" spans="1:17">
      <c r="A3" s="42" t="s">
        <v>27</v>
      </c>
      <c r="B3" s="42" t="s">
        <v>28</v>
      </c>
      <c r="C3" s="43" t="s">
        <v>0</v>
      </c>
      <c r="D3" s="44" t="s">
        <v>1</v>
      </c>
      <c r="E3" s="43" t="s">
        <v>2</v>
      </c>
      <c r="F3" s="43" t="s">
        <v>3</v>
      </c>
      <c r="G3" s="43" t="s">
        <v>4</v>
      </c>
      <c r="H3" s="43" t="s">
        <v>5</v>
      </c>
      <c r="I3" s="45" t="s">
        <v>6</v>
      </c>
      <c r="J3" s="43" t="s">
        <v>7</v>
      </c>
      <c r="K3" s="43" t="s">
        <v>8</v>
      </c>
      <c r="L3" s="46" t="s">
        <v>9</v>
      </c>
      <c r="M3" s="46" t="s">
        <v>10</v>
      </c>
      <c r="N3" s="46" t="s">
        <v>11</v>
      </c>
      <c r="O3" s="46" t="s">
        <v>12</v>
      </c>
      <c r="P3" s="46" t="s">
        <v>13</v>
      </c>
      <c r="Q3" s="46" t="s">
        <v>14</v>
      </c>
    </row>
    <row r="4" spans="1:11">
      <c r="A4" t="s">
        <v>17</v>
      </c>
      <c r="B4" s="4" t="s">
        <v>29</v>
      </c>
      <c r="C4" t="str">
        <f>_xlfn.XLOOKUP(E4,预约送货单!F:F,预约送货单!D:D)</f>
        <v>RY20240307022</v>
      </c>
      <c r="D4" t="s">
        <v>16</v>
      </c>
      <c r="E4" t="str">
        <f>_xlfn.XLOOKUP(F4,预约送货单!Z:Z,预约送货单!F:F)</f>
        <v>C104S-0137-B1PK</v>
      </c>
      <c r="F4" t="str">
        <f t="shared" si="0"/>
        <v>C104S-0137-B1PKM</v>
      </c>
      <c r="G4">
        <f>VLOOKUP(D4&amp;B4&amp;A4,分仓ST!A:E,5,0)</f>
        <v>1</v>
      </c>
      <c r="H4" t="str">
        <f>_xlfn.XLOOKUP(E4,预约送货单!F:F,预约送货单!E:E)</f>
        <v>正品</v>
      </c>
      <c r="J4" t="str">
        <f>VLOOKUP(E4,预约送货单!F:N,9,0)</f>
        <v>2024-03-07</v>
      </c>
      <c r="K4" t="str">
        <f>IF(D4="香港仓","香港",IF(D4="武汉仓","武汉","广州"))</f>
        <v>广州</v>
      </c>
    </row>
    <row r="5" spans="1:11">
      <c r="A5" t="s">
        <v>17</v>
      </c>
      <c r="B5" s="4" t="s">
        <v>30</v>
      </c>
      <c r="C5" t="str">
        <f>_xlfn.XLOOKUP(E5,预约送货单!F:F,预约送货单!D:D)</f>
        <v>RY20240307022</v>
      </c>
      <c r="D5" t="s">
        <v>16</v>
      </c>
      <c r="E5" t="str">
        <f>_xlfn.XLOOKUP(F5,预约送货单!Z:Z,预约送货单!F:F)</f>
        <v>C104S-0137-B1PK</v>
      </c>
      <c r="F5" t="str">
        <f t="shared" si="0"/>
        <v>C104S-0137-B1PKS</v>
      </c>
      <c r="G5">
        <f>VLOOKUP(D5&amp;B5&amp;A5,分仓ST!A:E,5,0)</f>
        <v>2</v>
      </c>
      <c r="H5" t="str">
        <f>_xlfn.XLOOKUP(E5,预约送货单!F:F,预约送货单!E:E)</f>
        <v>正品</v>
      </c>
      <c r="J5" t="str">
        <f>VLOOKUP(E5,预约送货单!F:N,9,0)</f>
        <v>2024-03-07</v>
      </c>
      <c r="K5" t="str">
        <f t="shared" ref="K5:K43" si="1">IF(D5="香港仓","香港",IF(D5="武汉仓","武汉","广州"))</f>
        <v>广州</v>
      </c>
    </row>
    <row r="6" spans="3:11">
      <c r="C6" t="e">
        <f>_xlfn.XLOOKUP(E6,预约送货单!F:F,预约送货单!D:D)</f>
        <v>#N/A</v>
      </c>
      <c r="E6" t="e">
        <f>_xlfn.XLOOKUP(F6,预约送货单!Z:Z,预约送货单!F:F)</f>
        <v>#N/A</v>
      </c>
      <c r="F6" t="str">
        <f t="shared" si="0"/>
        <v/>
      </c>
      <c r="G6" t="e">
        <f>VLOOKUP(D6&amp;B6&amp;A6,分仓ST!A:E,5,0)</f>
        <v>#N/A</v>
      </c>
      <c r="H6" t="e">
        <f>_xlfn.XLOOKUP(E6,预约送货单!F:F,预约送货单!E:E)</f>
        <v>#N/A</v>
      </c>
      <c r="J6" t="e">
        <f>VLOOKUP(E6,预约送货单!F:N,9,0)</f>
        <v>#N/A</v>
      </c>
      <c r="K6" t="str">
        <f t="shared" si="1"/>
        <v>广州</v>
      </c>
    </row>
    <row r="7" ht="19" customHeight="1" spans="3:11">
      <c r="C7" t="e">
        <f>_xlfn.XLOOKUP(E7,预约送货单!F:F,预约送货单!D:D)</f>
        <v>#N/A</v>
      </c>
      <c r="E7" t="e">
        <f>_xlfn.XLOOKUP(F7,预约送货单!Z:Z,预约送货单!F:F)</f>
        <v>#N/A</v>
      </c>
      <c r="F7" t="str">
        <f t="shared" si="0"/>
        <v/>
      </c>
      <c r="G7" t="e">
        <f>VLOOKUP(D7&amp;B7&amp;A7,分仓ST!A:E,5,0)</f>
        <v>#N/A</v>
      </c>
      <c r="H7" t="e">
        <f>_xlfn.XLOOKUP(E7,预约送货单!F:F,预约送货单!E:E)</f>
        <v>#N/A</v>
      </c>
      <c r="J7" t="e">
        <f>VLOOKUP(E7,预约送货单!F:N,9,0)</f>
        <v>#N/A</v>
      </c>
      <c r="K7" t="str">
        <f t="shared" si="1"/>
        <v>广州</v>
      </c>
    </row>
    <row r="8" spans="3:11">
      <c r="C8" t="e">
        <f>_xlfn.XLOOKUP(E8,预约送货单!F:F,预约送货单!D:D)</f>
        <v>#N/A</v>
      </c>
      <c r="E8" t="e">
        <f>_xlfn.XLOOKUP(F8,预约送货单!Z:Z,预约送货单!F:F)</f>
        <v>#N/A</v>
      </c>
      <c r="F8" t="str">
        <f t="shared" si="0"/>
        <v/>
      </c>
      <c r="G8" t="e">
        <f>VLOOKUP(D8&amp;B8&amp;A8,分仓ST!A:E,5,0)</f>
        <v>#N/A</v>
      </c>
      <c r="H8" t="e">
        <f>_xlfn.XLOOKUP(E8,预约送货单!F:F,预约送货单!E:E)</f>
        <v>#N/A</v>
      </c>
      <c r="J8" t="e">
        <f>VLOOKUP(E8,预约送货单!F:N,9,0)</f>
        <v>#N/A</v>
      </c>
      <c r="K8" t="str">
        <f t="shared" si="1"/>
        <v>广州</v>
      </c>
    </row>
    <row r="9" spans="3:11">
      <c r="C9" t="e">
        <f>_xlfn.XLOOKUP(E9,预约送货单!F:F,预约送货单!D:D)</f>
        <v>#N/A</v>
      </c>
      <c r="E9" t="e">
        <f>_xlfn.XLOOKUP(F9,预约送货单!Z:Z,预约送货单!F:F)</f>
        <v>#N/A</v>
      </c>
      <c r="F9" t="str">
        <f t="shared" si="0"/>
        <v/>
      </c>
      <c r="G9" t="e">
        <f>VLOOKUP(D9&amp;B9&amp;A9,分仓ST!A:E,5,0)</f>
        <v>#N/A</v>
      </c>
      <c r="H9" t="e">
        <f>_xlfn.XLOOKUP(E9,预约送货单!F:F,预约送货单!E:E)</f>
        <v>#N/A</v>
      </c>
      <c r="J9" t="e">
        <f>VLOOKUP(E9,预约送货单!F:N,9,0)</f>
        <v>#N/A</v>
      </c>
      <c r="K9" t="str">
        <f t="shared" si="1"/>
        <v>广州</v>
      </c>
    </row>
    <row r="10" spans="3:11">
      <c r="C10" t="e">
        <f>_xlfn.XLOOKUP(E10,预约送货单!F:F,预约送货单!D:D)</f>
        <v>#N/A</v>
      </c>
      <c r="E10" t="e">
        <f>_xlfn.XLOOKUP(F10,预约送货单!Z:Z,预约送货单!F:F)</f>
        <v>#N/A</v>
      </c>
      <c r="F10" t="str">
        <f t="shared" si="0"/>
        <v/>
      </c>
      <c r="G10" t="e">
        <f>VLOOKUP(D10&amp;B10&amp;A10,分仓ST!A:E,5,0)</f>
        <v>#N/A</v>
      </c>
      <c r="H10" t="e">
        <f>_xlfn.XLOOKUP(E10,预约送货单!F:F,预约送货单!E:E)</f>
        <v>#N/A</v>
      </c>
      <c r="J10" t="e">
        <f>VLOOKUP(E10,预约送货单!F:N,9,0)</f>
        <v>#N/A</v>
      </c>
      <c r="K10" t="str">
        <f t="shared" si="1"/>
        <v>广州</v>
      </c>
    </row>
    <row r="11" spans="3:11">
      <c r="C11" t="e">
        <f>_xlfn.XLOOKUP(E11,预约送货单!F:F,预约送货单!D:D)</f>
        <v>#N/A</v>
      </c>
      <c r="E11" t="e">
        <f>_xlfn.XLOOKUP(F11,预约送货单!Z:Z,预约送货单!F:F)</f>
        <v>#N/A</v>
      </c>
      <c r="F11" t="str">
        <f t="shared" si="0"/>
        <v/>
      </c>
      <c r="G11" t="e">
        <f>VLOOKUP(D11&amp;B11&amp;A11,分仓ST!A:E,5,0)</f>
        <v>#N/A</v>
      </c>
      <c r="H11" t="e">
        <f>_xlfn.XLOOKUP(E11,预约送货单!F:F,预约送货单!E:E)</f>
        <v>#N/A</v>
      </c>
      <c r="J11" t="e">
        <f>VLOOKUP(E11,预约送货单!F:N,9,0)</f>
        <v>#N/A</v>
      </c>
      <c r="K11" t="str">
        <f t="shared" si="1"/>
        <v>广州</v>
      </c>
    </row>
    <row r="12" spans="3:11">
      <c r="C12" t="e">
        <f>_xlfn.XLOOKUP(E12,预约送货单!F:F,预约送货单!D:D)</f>
        <v>#N/A</v>
      </c>
      <c r="E12" t="e">
        <f>_xlfn.XLOOKUP(F12,预约送货单!Z:Z,预约送货单!F:F)</f>
        <v>#N/A</v>
      </c>
      <c r="F12" t="str">
        <f t="shared" si="0"/>
        <v/>
      </c>
      <c r="G12" t="e">
        <f>VLOOKUP(D12&amp;B12&amp;A12,分仓ST!A:E,5,0)</f>
        <v>#N/A</v>
      </c>
      <c r="H12" t="e">
        <f>_xlfn.XLOOKUP(E12,预约送货单!F:F,预约送货单!E:E)</f>
        <v>#N/A</v>
      </c>
      <c r="J12" t="e">
        <f>VLOOKUP(E12,预约送货单!F:N,9,0)</f>
        <v>#N/A</v>
      </c>
      <c r="K12" t="str">
        <f t="shared" si="1"/>
        <v>广州</v>
      </c>
    </row>
    <row r="13" spans="3:11">
      <c r="C13" t="e">
        <f>_xlfn.XLOOKUP(E13,预约送货单!F:F,预约送货单!D:D)</f>
        <v>#N/A</v>
      </c>
      <c r="E13" t="e">
        <f>_xlfn.XLOOKUP(F13,预约送货单!Z:Z,预约送货单!F:F)</f>
        <v>#N/A</v>
      </c>
      <c r="F13" t="str">
        <f t="shared" si="0"/>
        <v/>
      </c>
      <c r="G13" t="e">
        <f>VLOOKUP(D13&amp;B13&amp;A13,分仓ST!A:E,5,0)</f>
        <v>#N/A</v>
      </c>
      <c r="H13" t="e">
        <f>_xlfn.XLOOKUP(E13,预约送货单!F:F,预约送货单!E:E)</f>
        <v>#N/A</v>
      </c>
      <c r="J13" t="e">
        <f>VLOOKUP(E13,预约送货单!F:N,9,0)</f>
        <v>#N/A</v>
      </c>
      <c r="K13" t="str">
        <f t="shared" si="1"/>
        <v>广州</v>
      </c>
    </row>
    <row r="14" spans="3:11">
      <c r="C14" t="e">
        <f>_xlfn.XLOOKUP(E14,预约送货单!F:F,预约送货单!D:D)</f>
        <v>#N/A</v>
      </c>
      <c r="E14" t="e">
        <f>_xlfn.XLOOKUP(F14,预约送货单!Z:Z,预约送货单!F:F)</f>
        <v>#N/A</v>
      </c>
      <c r="F14" t="str">
        <f t="shared" si="0"/>
        <v/>
      </c>
      <c r="G14" t="e">
        <f>VLOOKUP(D14&amp;B14&amp;A14,分仓ST!A:E,5,0)</f>
        <v>#N/A</v>
      </c>
      <c r="H14" t="e">
        <f>_xlfn.XLOOKUP(E14,预约送货单!F:F,预约送货单!E:E)</f>
        <v>#N/A</v>
      </c>
      <c r="J14" t="e">
        <f>VLOOKUP(E14,预约送货单!F:N,9,0)</f>
        <v>#N/A</v>
      </c>
      <c r="K14" t="str">
        <f t="shared" si="1"/>
        <v>广州</v>
      </c>
    </row>
    <row r="15" spans="3:11">
      <c r="C15" t="e">
        <f>_xlfn.XLOOKUP(E15,预约送货单!F:F,预约送货单!D:D)</f>
        <v>#N/A</v>
      </c>
      <c r="E15" t="e">
        <f>_xlfn.XLOOKUP(F15,预约送货单!Z:Z,预约送货单!F:F)</f>
        <v>#N/A</v>
      </c>
      <c r="F15" t="str">
        <f t="shared" si="0"/>
        <v/>
      </c>
      <c r="G15" t="e">
        <f>VLOOKUP(D15&amp;B15&amp;A15,分仓ST!A:E,5,0)</f>
        <v>#N/A</v>
      </c>
      <c r="H15" t="e">
        <f>_xlfn.XLOOKUP(E15,预约送货单!F:F,预约送货单!E:E)</f>
        <v>#N/A</v>
      </c>
      <c r="J15" t="e">
        <f>VLOOKUP(E15,预约送货单!F:N,9,0)</f>
        <v>#N/A</v>
      </c>
      <c r="K15" t="str">
        <f t="shared" si="1"/>
        <v>广州</v>
      </c>
    </row>
    <row r="16" spans="3:11">
      <c r="C16" t="e">
        <f>_xlfn.XLOOKUP(E16,预约送货单!F:F,预约送货单!D:D)</f>
        <v>#N/A</v>
      </c>
      <c r="E16" t="e">
        <f>_xlfn.XLOOKUP(F16,预约送货单!Z:Z,预约送货单!F:F)</f>
        <v>#N/A</v>
      </c>
      <c r="F16" t="str">
        <f t="shared" ref="F16:F43" si="2">A16&amp;B16</f>
        <v/>
      </c>
      <c r="G16" t="e">
        <f>VLOOKUP(D16&amp;B16&amp;A16,分仓ST!A:E,5,0)</f>
        <v>#N/A</v>
      </c>
      <c r="H16" t="e">
        <f>_xlfn.XLOOKUP(E16,预约送货单!F:F,预约送货单!E:E)</f>
        <v>#N/A</v>
      </c>
      <c r="J16" t="e">
        <f>VLOOKUP(E16,预约送货单!F:N,9,0)</f>
        <v>#N/A</v>
      </c>
      <c r="K16" t="str">
        <f t="shared" si="1"/>
        <v>广州</v>
      </c>
    </row>
    <row r="17" spans="3:11">
      <c r="C17" t="e">
        <f>_xlfn.XLOOKUP(E17,预约送货单!F:F,预约送货单!D:D)</f>
        <v>#N/A</v>
      </c>
      <c r="E17" t="e">
        <f>_xlfn.XLOOKUP(F17,预约送货单!Z:Z,预约送货单!F:F)</f>
        <v>#N/A</v>
      </c>
      <c r="F17" t="str">
        <f t="shared" si="2"/>
        <v/>
      </c>
      <c r="G17" t="e">
        <f>VLOOKUP(D17&amp;B17&amp;A17,分仓ST!A:E,5,0)</f>
        <v>#N/A</v>
      </c>
      <c r="H17" t="e">
        <f>_xlfn.XLOOKUP(E17,预约送货单!F:F,预约送货单!E:E)</f>
        <v>#N/A</v>
      </c>
      <c r="J17" t="e">
        <f>VLOOKUP(E17,预约送货单!F:N,9,0)</f>
        <v>#N/A</v>
      </c>
      <c r="K17" t="str">
        <f t="shared" si="1"/>
        <v>广州</v>
      </c>
    </row>
    <row r="18" spans="3:11">
      <c r="C18" t="e">
        <f>_xlfn.XLOOKUP(E18,预约送货单!F:F,预约送货单!D:D)</f>
        <v>#N/A</v>
      </c>
      <c r="E18" t="e">
        <f>_xlfn.XLOOKUP(F18,预约送货单!Z:Z,预约送货单!F:F)</f>
        <v>#N/A</v>
      </c>
      <c r="F18" t="str">
        <f t="shared" si="2"/>
        <v/>
      </c>
      <c r="G18" t="e">
        <f>VLOOKUP(D18&amp;B18&amp;A18,分仓ST!A:E,5,0)</f>
        <v>#N/A</v>
      </c>
      <c r="H18" t="e">
        <f>_xlfn.XLOOKUP(E18,预约送货单!F:F,预约送货单!E:E)</f>
        <v>#N/A</v>
      </c>
      <c r="J18" t="e">
        <f>VLOOKUP(E18,预约送货单!F:N,9,0)</f>
        <v>#N/A</v>
      </c>
      <c r="K18" t="str">
        <f t="shared" si="1"/>
        <v>广州</v>
      </c>
    </row>
    <row r="19" spans="3:11">
      <c r="C19" t="e">
        <f>_xlfn.XLOOKUP(E19,预约送货单!F:F,预约送货单!D:D)</f>
        <v>#N/A</v>
      </c>
      <c r="E19" t="e">
        <f>_xlfn.XLOOKUP(F19,预约送货单!Z:Z,预约送货单!F:F)</f>
        <v>#N/A</v>
      </c>
      <c r="F19" t="str">
        <f t="shared" si="2"/>
        <v/>
      </c>
      <c r="G19" t="e">
        <f>VLOOKUP(D19&amp;B19&amp;A19,分仓ST!A:E,5,0)</f>
        <v>#N/A</v>
      </c>
      <c r="H19" t="e">
        <f>_xlfn.XLOOKUP(E19,预约送货单!F:F,预约送货单!E:E)</f>
        <v>#N/A</v>
      </c>
      <c r="J19" t="e">
        <f>VLOOKUP(E19,预约送货单!F:N,9,0)</f>
        <v>#N/A</v>
      </c>
      <c r="K19" t="str">
        <f t="shared" si="1"/>
        <v>广州</v>
      </c>
    </row>
    <row r="20" spans="3:11">
      <c r="C20" t="e">
        <f>_xlfn.XLOOKUP(E20,预约送货单!F:F,预约送货单!D:D)</f>
        <v>#N/A</v>
      </c>
      <c r="E20" t="e">
        <f>_xlfn.XLOOKUP(F20,预约送货单!Z:Z,预约送货单!F:F)</f>
        <v>#N/A</v>
      </c>
      <c r="F20" t="str">
        <f t="shared" si="2"/>
        <v/>
      </c>
      <c r="G20" t="e">
        <f>VLOOKUP(D20&amp;B20&amp;A20,分仓ST!A:E,5,0)</f>
        <v>#N/A</v>
      </c>
      <c r="H20" t="e">
        <f>_xlfn.XLOOKUP(E20,预约送货单!F:F,预约送货单!E:E)</f>
        <v>#N/A</v>
      </c>
      <c r="J20" t="e">
        <f>VLOOKUP(E20,预约送货单!F:N,9,0)</f>
        <v>#N/A</v>
      </c>
      <c r="K20" t="str">
        <f t="shared" si="1"/>
        <v>广州</v>
      </c>
    </row>
    <row r="21" spans="3:11">
      <c r="C21" t="e">
        <f>_xlfn.XLOOKUP(E21,预约送货单!F:F,预约送货单!D:D)</f>
        <v>#N/A</v>
      </c>
      <c r="E21" t="e">
        <f>_xlfn.XLOOKUP(F21,预约送货单!Z:Z,预约送货单!F:F)</f>
        <v>#N/A</v>
      </c>
      <c r="F21" t="str">
        <f t="shared" si="2"/>
        <v/>
      </c>
      <c r="G21" t="e">
        <f>VLOOKUP(D21&amp;B21&amp;A21,分仓ST!A:E,5,0)</f>
        <v>#N/A</v>
      </c>
      <c r="H21" t="e">
        <f>_xlfn.XLOOKUP(E21,预约送货单!F:F,预约送货单!E:E)</f>
        <v>#N/A</v>
      </c>
      <c r="J21" t="e">
        <f>VLOOKUP(E21,预约送货单!F:N,9,0)</f>
        <v>#N/A</v>
      </c>
      <c r="K21" t="str">
        <f t="shared" si="1"/>
        <v>广州</v>
      </c>
    </row>
    <row r="22" spans="3:11">
      <c r="C22" t="e">
        <f>_xlfn.XLOOKUP(E22,预约送货单!F:F,预约送货单!D:D)</f>
        <v>#N/A</v>
      </c>
      <c r="E22" t="e">
        <f>_xlfn.XLOOKUP(F22,预约送货单!Z:Z,预约送货单!F:F)</f>
        <v>#N/A</v>
      </c>
      <c r="F22" t="str">
        <f t="shared" si="2"/>
        <v/>
      </c>
      <c r="G22" t="e">
        <f>VLOOKUP(D22&amp;B22&amp;A22,分仓ST!A:E,5,0)</f>
        <v>#N/A</v>
      </c>
      <c r="H22" t="e">
        <f>_xlfn.XLOOKUP(E22,预约送货单!F:F,预约送货单!E:E)</f>
        <v>#N/A</v>
      </c>
      <c r="J22" t="e">
        <f>VLOOKUP(E22,预约送货单!F:N,9,0)</f>
        <v>#N/A</v>
      </c>
      <c r="K22" t="str">
        <f t="shared" si="1"/>
        <v>广州</v>
      </c>
    </row>
    <row r="23" spans="3:11">
      <c r="C23" t="e">
        <f>_xlfn.XLOOKUP(E23,预约送货单!F:F,预约送货单!D:D)</f>
        <v>#N/A</v>
      </c>
      <c r="E23" t="e">
        <f>_xlfn.XLOOKUP(F23,预约送货单!Z:Z,预约送货单!F:F)</f>
        <v>#N/A</v>
      </c>
      <c r="F23" t="str">
        <f t="shared" si="2"/>
        <v/>
      </c>
      <c r="G23" t="e">
        <f>VLOOKUP(D23&amp;B23&amp;A23,分仓ST!A:E,5,0)</f>
        <v>#N/A</v>
      </c>
      <c r="H23" t="e">
        <f>_xlfn.XLOOKUP(E23,预约送货单!F:F,预约送货单!E:E)</f>
        <v>#N/A</v>
      </c>
      <c r="J23" t="e">
        <f>VLOOKUP(E23,预约送货单!F:N,9,0)</f>
        <v>#N/A</v>
      </c>
      <c r="K23" t="str">
        <f t="shared" si="1"/>
        <v>广州</v>
      </c>
    </row>
    <row r="24" spans="3:11">
      <c r="C24" t="e">
        <f>_xlfn.XLOOKUP(E24,预约送货单!F:F,预约送货单!D:D)</f>
        <v>#N/A</v>
      </c>
      <c r="E24" t="e">
        <f>_xlfn.XLOOKUP(F24,预约送货单!Z:Z,预约送货单!F:F)</f>
        <v>#N/A</v>
      </c>
      <c r="F24" t="str">
        <f t="shared" si="2"/>
        <v/>
      </c>
      <c r="G24" t="e">
        <f>VLOOKUP(D24&amp;B24&amp;A24,分仓ST!A:E,5,0)</f>
        <v>#N/A</v>
      </c>
      <c r="H24" t="e">
        <f>_xlfn.XLOOKUP(E24,预约送货单!F:F,预约送货单!E:E)</f>
        <v>#N/A</v>
      </c>
      <c r="J24" t="e">
        <f>VLOOKUP(E24,预约送货单!F:N,9,0)</f>
        <v>#N/A</v>
      </c>
      <c r="K24" t="str">
        <f t="shared" si="1"/>
        <v>广州</v>
      </c>
    </row>
    <row r="25" spans="3:11">
      <c r="C25" t="e">
        <f>_xlfn.XLOOKUP(E25,预约送货单!F:F,预约送货单!D:D)</f>
        <v>#N/A</v>
      </c>
      <c r="E25" t="e">
        <f>_xlfn.XLOOKUP(F25,预约送货单!Z:Z,预约送货单!F:F)</f>
        <v>#N/A</v>
      </c>
      <c r="F25" t="str">
        <f t="shared" si="2"/>
        <v/>
      </c>
      <c r="G25" t="e">
        <f>VLOOKUP(D25&amp;B25&amp;A25,分仓ST!A:E,5,0)</f>
        <v>#N/A</v>
      </c>
      <c r="H25" t="e">
        <f>_xlfn.XLOOKUP(E25,预约送货单!F:F,预约送货单!E:E)</f>
        <v>#N/A</v>
      </c>
      <c r="J25" t="e">
        <f>VLOOKUP(E25,预约送货单!F:N,9,0)</f>
        <v>#N/A</v>
      </c>
      <c r="K25" t="str">
        <f t="shared" si="1"/>
        <v>广州</v>
      </c>
    </row>
    <row r="26" spans="3:11">
      <c r="C26" t="e">
        <f>_xlfn.XLOOKUP(E26,预约送货单!F:F,预约送货单!D:D)</f>
        <v>#N/A</v>
      </c>
      <c r="E26" t="e">
        <f>_xlfn.XLOOKUP(F26,预约送货单!Z:Z,预约送货单!F:F)</f>
        <v>#N/A</v>
      </c>
      <c r="F26" t="str">
        <f t="shared" si="2"/>
        <v/>
      </c>
      <c r="G26" t="e">
        <f>VLOOKUP(D26&amp;B26&amp;A26,分仓ST!A:E,5,0)</f>
        <v>#N/A</v>
      </c>
      <c r="H26" t="e">
        <f>_xlfn.XLOOKUP(E26,预约送货单!F:F,预约送货单!E:E)</f>
        <v>#N/A</v>
      </c>
      <c r="J26" t="e">
        <f>VLOOKUP(E26,预约送货单!F:N,9,0)</f>
        <v>#N/A</v>
      </c>
      <c r="K26" t="str">
        <f t="shared" si="1"/>
        <v>广州</v>
      </c>
    </row>
    <row r="27" spans="3:11">
      <c r="C27" t="e">
        <f>_xlfn.XLOOKUP(E27,预约送货单!F:F,预约送货单!D:D)</f>
        <v>#N/A</v>
      </c>
      <c r="E27" t="e">
        <f>_xlfn.XLOOKUP(F27,预约送货单!Z:Z,预约送货单!F:F)</f>
        <v>#N/A</v>
      </c>
      <c r="F27" t="str">
        <f t="shared" si="2"/>
        <v/>
      </c>
      <c r="G27" t="e">
        <f>VLOOKUP(D27&amp;B27&amp;A27,分仓ST!A:E,5,0)</f>
        <v>#N/A</v>
      </c>
      <c r="H27" t="e">
        <f>_xlfn.XLOOKUP(E27,预约送货单!F:F,预约送货单!E:E)</f>
        <v>#N/A</v>
      </c>
      <c r="J27" t="e">
        <f>VLOOKUP(E27,预约送货单!F:N,9,0)</f>
        <v>#N/A</v>
      </c>
      <c r="K27" t="str">
        <f t="shared" si="1"/>
        <v>广州</v>
      </c>
    </row>
    <row r="28" spans="3:11">
      <c r="C28" t="e">
        <f>_xlfn.XLOOKUP(E28,预约送货单!F:F,预约送货单!D:D)</f>
        <v>#N/A</v>
      </c>
      <c r="E28" t="e">
        <f>_xlfn.XLOOKUP(F28,预约送货单!Z:Z,预约送货单!F:F)</f>
        <v>#N/A</v>
      </c>
      <c r="F28" t="str">
        <f t="shared" si="2"/>
        <v/>
      </c>
      <c r="G28" t="e">
        <f>VLOOKUP(D28&amp;B28&amp;A28,分仓ST!A:E,5,0)</f>
        <v>#N/A</v>
      </c>
      <c r="H28" t="e">
        <f>_xlfn.XLOOKUP(E28,预约送货单!F:F,预约送货单!E:E)</f>
        <v>#N/A</v>
      </c>
      <c r="J28" t="e">
        <f>VLOOKUP(E28,预约送货单!F:N,9,0)</f>
        <v>#N/A</v>
      </c>
      <c r="K28" t="str">
        <f t="shared" si="1"/>
        <v>广州</v>
      </c>
    </row>
    <row r="29" spans="3:11">
      <c r="C29" t="e">
        <f>_xlfn.XLOOKUP(E29,预约送货单!F:F,预约送货单!D:D)</f>
        <v>#N/A</v>
      </c>
      <c r="E29" t="e">
        <f>_xlfn.XLOOKUP(F29,预约送货单!Z:Z,预约送货单!F:F)</f>
        <v>#N/A</v>
      </c>
      <c r="F29" t="str">
        <f t="shared" si="2"/>
        <v/>
      </c>
      <c r="G29" t="e">
        <f>VLOOKUP(D29&amp;B29&amp;A29,分仓ST!A:E,5,0)</f>
        <v>#N/A</v>
      </c>
      <c r="H29" t="e">
        <f>_xlfn.XLOOKUP(E29,预约送货单!F:F,预约送货单!E:E)</f>
        <v>#N/A</v>
      </c>
      <c r="J29" t="e">
        <f>VLOOKUP(E29,预约送货单!F:N,9,0)</f>
        <v>#N/A</v>
      </c>
      <c r="K29" t="str">
        <f t="shared" si="1"/>
        <v>广州</v>
      </c>
    </row>
    <row r="30" spans="3:11">
      <c r="C30" t="e">
        <f>_xlfn.XLOOKUP(E30,预约送货单!F:F,预约送货单!D:D)</f>
        <v>#N/A</v>
      </c>
      <c r="E30" t="e">
        <f>_xlfn.XLOOKUP(F30,预约送货单!Z:Z,预约送货单!F:F)</f>
        <v>#N/A</v>
      </c>
      <c r="F30" t="str">
        <f t="shared" si="2"/>
        <v/>
      </c>
      <c r="G30" t="e">
        <f>VLOOKUP(D30&amp;B30&amp;A30,分仓ST!A:E,5,0)</f>
        <v>#N/A</v>
      </c>
      <c r="H30" t="e">
        <f>_xlfn.XLOOKUP(E30,预约送货单!F:F,预约送货单!E:E)</f>
        <v>#N/A</v>
      </c>
      <c r="J30" t="e">
        <f>VLOOKUP(E30,预约送货单!F:N,9,0)</f>
        <v>#N/A</v>
      </c>
      <c r="K30" t="str">
        <f t="shared" si="1"/>
        <v>广州</v>
      </c>
    </row>
    <row r="31" spans="3:11">
      <c r="C31" t="e">
        <f>_xlfn.XLOOKUP(E31,预约送货单!F:F,预约送货单!D:D)</f>
        <v>#N/A</v>
      </c>
      <c r="E31" t="e">
        <f>_xlfn.XLOOKUP(F31,预约送货单!Z:Z,预约送货单!F:F)</f>
        <v>#N/A</v>
      </c>
      <c r="F31" t="str">
        <f t="shared" si="2"/>
        <v/>
      </c>
      <c r="G31" t="e">
        <f>VLOOKUP(D31&amp;B31&amp;A31,分仓ST!A:E,5,0)</f>
        <v>#N/A</v>
      </c>
      <c r="H31" t="e">
        <f>_xlfn.XLOOKUP(E31,预约送货单!F:F,预约送货单!E:E)</f>
        <v>#N/A</v>
      </c>
      <c r="J31" t="e">
        <f>VLOOKUP(E31,预约送货单!F:N,9,0)</f>
        <v>#N/A</v>
      </c>
      <c r="K31" t="str">
        <f t="shared" si="1"/>
        <v>广州</v>
      </c>
    </row>
    <row r="32" spans="3:11">
      <c r="C32" t="e">
        <f>_xlfn.XLOOKUP(E32,预约送货单!F:F,预约送货单!D:D)</f>
        <v>#N/A</v>
      </c>
      <c r="E32" t="e">
        <f>_xlfn.XLOOKUP(F32,预约送货单!Z:Z,预约送货单!F:F)</f>
        <v>#N/A</v>
      </c>
      <c r="F32" t="str">
        <f t="shared" si="2"/>
        <v/>
      </c>
      <c r="G32" t="e">
        <f>VLOOKUP(D32&amp;B32&amp;A32,分仓ST!A:E,5,0)</f>
        <v>#N/A</v>
      </c>
      <c r="H32" t="e">
        <f>_xlfn.XLOOKUP(E32,预约送货单!F:F,预约送货单!E:E)</f>
        <v>#N/A</v>
      </c>
      <c r="J32" t="e">
        <f>VLOOKUP(E32,预约送货单!F:N,9,0)</f>
        <v>#N/A</v>
      </c>
      <c r="K32" t="str">
        <f t="shared" si="1"/>
        <v>广州</v>
      </c>
    </row>
    <row r="33" spans="3:11">
      <c r="C33" t="e">
        <f>_xlfn.XLOOKUP(E33,预约送货单!F:F,预约送货单!D:D)</f>
        <v>#N/A</v>
      </c>
      <c r="E33" t="e">
        <f>_xlfn.XLOOKUP(F33,预约送货单!Z:Z,预约送货单!F:F)</f>
        <v>#N/A</v>
      </c>
      <c r="F33" t="str">
        <f t="shared" si="2"/>
        <v/>
      </c>
      <c r="G33" t="e">
        <f>VLOOKUP(D33&amp;B33&amp;A33,分仓ST!A:E,5,0)</f>
        <v>#N/A</v>
      </c>
      <c r="H33" t="e">
        <f>_xlfn.XLOOKUP(E33,预约送货单!F:F,预约送货单!E:E)</f>
        <v>#N/A</v>
      </c>
      <c r="J33" t="e">
        <f>VLOOKUP(E33,预约送货单!F:N,9,0)</f>
        <v>#N/A</v>
      </c>
      <c r="K33" t="str">
        <f t="shared" si="1"/>
        <v>广州</v>
      </c>
    </row>
    <row r="34" spans="3:11">
      <c r="C34" t="e">
        <f>_xlfn.XLOOKUP(E34,预约送货单!F:F,预约送货单!D:D)</f>
        <v>#N/A</v>
      </c>
      <c r="E34" t="e">
        <f>_xlfn.XLOOKUP(F34,预约送货单!Z:Z,预约送货单!F:F)</f>
        <v>#N/A</v>
      </c>
      <c r="F34" t="str">
        <f t="shared" si="2"/>
        <v/>
      </c>
      <c r="G34" t="e">
        <f>VLOOKUP(D34&amp;B34&amp;A34,分仓ST!A:E,5,0)</f>
        <v>#N/A</v>
      </c>
      <c r="H34" t="e">
        <f>_xlfn.XLOOKUP(E34,预约送货单!F:F,预约送货单!E:E)</f>
        <v>#N/A</v>
      </c>
      <c r="J34" t="e">
        <f>VLOOKUP(E34,预约送货单!F:N,9,0)</f>
        <v>#N/A</v>
      </c>
      <c r="K34" t="str">
        <f t="shared" si="1"/>
        <v>广州</v>
      </c>
    </row>
    <row r="35" spans="3:11">
      <c r="C35" t="e">
        <f>_xlfn.XLOOKUP(E35,预约送货单!F:F,预约送货单!D:D)</f>
        <v>#N/A</v>
      </c>
      <c r="E35" t="e">
        <f>_xlfn.XLOOKUP(F35,预约送货单!Z:Z,预约送货单!F:F)</f>
        <v>#N/A</v>
      </c>
      <c r="F35" t="str">
        <f t="shared" si="2"/>
        <v/>
      </c>
      <c r="G35" t="e">
        <f>VLOOKUP(D35&amp;B35&amp;A35,分仓ST!A:E,5,0)</f>
        <v>#N/A</v>
      </c>
      <c r="H35" t="e">
        <f>_xlfn.XLOOKUP(E35,预约送货单!F:F,预约送货单!E:E)</f>
        <v>#N/A</v>
      </c>
      <c r="J35" t="e">
        <f>VLOOKUP(E35,预约送货单!F:N,9,0)</f>
        <v>#N/A</v>
      </c>
      <c r="K35" t="str">
        <f t="shared" si="1"/>
        <v>广州</v>
      </c>
    </row>
    <row r="36" spans="3:11">
      <c r="C36" t="e">
        <f>_xlfn.XLOOKUP(E36,预约送货单!F:F,预约送货单!D:D)</f>
        <v>#N/A</v>
      </c>
      <c r="E36" t="e">
        <f>_xlfn.XLOOKUP(F36,预约送货单!Z:Z,预约送货单!F:F)</f>
        <v>#N/A</v>
      </c>
      <c r="F36" t="str">
        <f t="shared" si="2"/>
        <v/>
      </c>
      <c r="G36" t="e">
        <f>VLOOKUP(D36&amp;B36&amp;A36,分仓ST!A:E,5,0)</f>
        <v>#N/A</v>
      </c>
      <c r="H36" t="e">
        <f>_xlfn.XLOOKUP(E36,预约送货单!F:F,预约送货单!E:E)</f>
        <v>#N/A</v>
      </c>
      <c r="J36" t="e">
        <f>VLOOKUP(E36,预约送货单!F:N,9,0)</f>
        <v>#N/A</v>
      </c>
      <c r="K36" t="str">
        <f t="shared" si="1"/>
        <v>广州</v>
      </c>
    </row>
    <row r="37" spans="3:11">
      <c r="C37" t="e">
        <f>_xlfn.XLOOKUP(E37,预约送货单!F:F,预约送货单!D:D)</f>
        <v>#N/A</v>
      </c>
      <c r="E37" t="e">
        <f>_xlfn.XLOOKUP(F37,预约送货单!Z:Z,预约送货单!F:F)</f>
        <v>#N/A</v>
      </c>
      <c r="F37" t="str">
        <f t="shared" si="2"/>
        <v/>
      </c>
      <c r="G37" t="e">
        <f>VLOOKUP(D37&amp;B37&amp;A37,分仓ST!A:E,5,0)</f>
        <v>#N/A</v>
      </c>
      <c r="H37" t="e">
        <f>_xlfn.XLOOKUP(E37,预约送货单!F:F,预约送货单!E:E)</f>
        <v>#N/A</v>
      </c>
      <c r="J37" t="e">
        <f>VLOOKUP(E37,预约送货单!F:N,9,0)</f>
        <v>#N/A</v>
      </c>
      <c r="K37" t="str">
        <f t="shared" si="1"/>
        <v>广州</v>
      </c>
    </row>
    <row r="38" spans="3:11">
      <c r="C38" t="e">
        <f>_xlfn.XLOOKUP(E38,预约送货单!F:F,预约送货单!D:D)</f>
        <v>#N/A</v>
      </c>
      <c r="E38" t="e">
        <f>_xlfn.XLOOKUP(F38,预约送货单!Z:Z,预约送货单!F:F)</f>
        <v>#N/A</v>
      </c>
      <c r="F38" t="str">
        <f t="shared" si="2"/>
        <v/>
      </c>
      <c r="G38" t="e">
        <f>VLOOKUP(D38&amp;B38&amp;A38,分仓ST!A:E,5,0)</f>
        <v>#N/A</v>
      </c>
      <c r="H38" t="e">
        <f>_xlfn.XLOOKUP(E38,预约送货单!F:F,预约送货单!E:E)</f>
        <v>#N/A</v>
      </c>
      <c r="J38" t="e">
        <f>VLOOKUP(E38,预约送货单!F:N,9,0)</f>
        <v>#N/A</v>
      </c>
      <c r="K38" t="str">
        <f t="shared" si="1"/>
        <v>广州</v>
      </c>
    </row>
    <row r="39" spans="3:11">
      <c r="C39" t="e">
        <f>_xlfn.XLOOKUP(E39,预约送货单!F:F,预约送货单!D:D)</f>
        <v>#N/A</v>
      </c>
      <c r="E39" t="e">
        <f>_xlfn.XLOOKUP(F39,预约送货单!Z:Z,预约送货单!F:F)</f>
        <v>#N/A</v>
      </c>
      <c r="F39" t="str">
        <f t="shared" si="2"/>
        <v/>
      </c>
      <c r="G39" t="e">
        <f>VLOOKUP(D39&amp;B39&amp;A39,分仓ST!A:E,5,0)</f>
        <v>#N/A</v>
      </c>
      <c r="H39" t="e">
        <f>_xlfn.XLOOKUP(E39,预约送货单!F:F,预约送货单!E:E)</f>
        <v>#N/A</v>
      </c>
      <c r="J39" t="e">
        <f>VLOOKUP(E39,预约送货单!F:N,9,0)</f>
        <v>#N/A</v>
      </c>
      <c r="K39" t="str">
        <f t="shared" si="1"/>
        <v>广州</v>
      </c>
    </row>
    <row r="40" spans="3:11">
      <c r="C40" t="e">
        <f>_xlfn.XLOOKUP(E40,预约送货单!F:F,预约送货单!D:D)</f>
        <v>#N/A</v>
      </c>
      <c r="E40" t="e">
        <f>_xlfn.XLOOKUP(F40,预约送货单!Z:Z,预约送货单!F:F)</f>
        <v>#N/A</v>
      </c>
      <c r="F40" t="str">
        <f t="shared" si="2"/>
        <v/>
      </c>
      <c r="G40" t="e">
        <f>VLOOKUP(D40&amp;B40&amp;A40,分仓ST!A:E,5,0)</f>
        <v>#N/A</v>
      </c>
      <c r="H40" t="e">
        <f>_xlfn.XLOOKUP(E40,预约送货单!F:F,预约送货单!E:E)</f>
        <v>#N/A</v>
      </c>
      <c r="J40" t="e">
        <f>VLOOKUP(E40,预约送货单!F:N,9,0)</f>
        <v>#N/A</v>
      </c>
      <c r="K40" t="str">
        <f t="shared" si="1"/>
        <v>广州</v>
      </c>
    </row>
    <row r="41" spans="3:11">
      <c r="C41" t="e">
        <f>_xlfn.XLOOKUP(E41,预约送货单!F:F,预约送货单!D:D)</f>
        <v>#N/A</v>
      </c>
      <c r="E41" t="e">
        <f>_xlfn.XLOOKUP(F41,预约送货单!Z:Z,预约送货单!F:F)</f>
        <v>#N/A</v>
      </c>
      <c r="F41" t="str">
        <f t="shared" si="2"/>
        <v/>
      </c>
      <c r="G41" t="e">
        <f>VLOOKUP(D41&amp;B41&amp;A41,分仓ST!A:E,5,0)</f>
        <v>#N/A</v>
      </c>
      <c r="H41" t="e">
        <f>_xlfn.XLOOKUP(E41,预约送货单!F:F,预约送货单!E:E)</f>
        <v>#N/A</v>
      </c>
      <c r="J41" t="e">
        <f>VLOOKUP(E41,预约送货单!F:N,9,0)</f>
        <v>#N/A</v>
      </c>
      <c r="K41" t="str">
        <f t="shared" si="1"/>
        <v>广州</v>
      </c>
    </row>
    <row r="42" spans="3:11">
      <c r="C42" t="e">
        <f>_xlfn.XLOOKUP(E42,预约送货单!F:F,预约送货单!D:D)</f>
        <v>#N/A</v>
      </c>
      <c r="E42" t="e">
        <f>_xlfn.XLOOKUP(F42,预约送货单!Z:Z,预约送货单!F:F)</f>
        <v>#N/A</v>
      </c>
      <c r="F42" t="str">
        <f t="shared" si="2"/>
        <v/>
      </c>
      <c r="G42" t="e">
        <f>VLOOKUP(D42&amp;B42&amp;A42,分仓ST!A:E,5,0)</f>
        <v>#N/A</v>
      </c>
      <c r="H42" t="e">
        <f>_xlfn.XLOOKUP(E42,预约送货单!F:F,预约送货单!E:E)</f>
        <v>#N/A</v>
      </c>
      <c r="J42" t="e">
        <f>VLOOKUP(E42,预约送货单!F:N,9,0)</f>
        <v>#N/A</v>
      </c>
      <c r="K42" t="str">
        <f t="shared" si="1"/>
        <v>广州</v>
      </c>
    </row>
    <row r="43" spans="3:11">
      <c r="C43" t="e">
        <f>_xlfn.XLOOKUP(E43,预约送货单!F:F,预约送货单!D:D)</f>
        <v>#N/A</v>
      </c>
      <c r="E43" t="e">
        <f>_xlfn.XLOOKUP(F43,预约送货单!Z:Z,预约送货单!F:F)</f>
        <v>#N/A</v>
      </c>
      <c r="F43" t="str">
        <f t="shared" si="2"/>
        <v/>
      </c>
      <c r="G43" t="e">
        <f>VLOOKUP(D43&amp;B43&amp;A43,分仓ST!A:E,5,0)</f>
        <v>#N/A</v>
      </c>
      <c r="H43" t="e">
        <f>_xlfn.XLOOKUP(E43,预约送货单!F:F,预约送货单!E:E)</f>
        <v>#N/A</v>
      </c>
      <c r="J43" t="e">
        <f>VLOOKUP(E43,预约送货单!F:N,9,0)</f>
        <v>#N/A</v>
      </c>
      <c r="K43" t="str">
        <f t="shared" si="1"/>
        <v>广州</v>
      </c>
    </row>
    <row r="44" spans="3:11">
      <c r="C44" t="e">
        <f>_xlfn.XLOOKUP(E44,预约送货单!F:F,预约送货单!D:D)</f>
        <v>#N/A</v>
      </c>
      <c r="E44" t="e">
        <f>_xlfn.XLOOKUP(F44,预约送货单!Z:Z,预约送货单!F:F)</f>
        <v>#N/A</v>
      </c>
      <c r="F44" t="str">
        <f t="shared" ref="F44:F107" si="3">A44&amp;B44</f>
        <v/>
      </c>
      <c r="G44" t="e">
        <f>VLOOKUP(D44&amp;B44&amp;A44,分仓ST!A:E,5,0)</f>
        <v>#N/A</v>
      </c>
      <c r="H44" t="e">
        <f>_xlfn.XLOOKUP(E44,预约送货单!F:F,预约送货单!E:E)</f>
        <v>#N/A</v>
      </c>
      <c r="J44" t="e">
        <f>VLOOKUP(E44,预约送货单!F:N,9,0)</f>
        <v>#N/A</v>
      </c>
      <c r="K44" t="str">
        <f t="shared" ref="K44:K107" si="4">IF(D44="香港仓","香港",IF(D44="武汉仓","武汉","广州"))</f>
        <v>广州</v>
      </c>
    </row>
    <row r="45" spans="3:11">
      <c r="C45" t="e">
        <f>_xlfn.XLOOKUP(E45,预约送货单!F:F,预约送货单!D:D)</f>
        <v>#N/A</v>
      </c>
      <c r="E45" t="e">
        <f>_xlfn.XLOOKUP(F45,预约送货单!Z:Z,预约送货单!F:F)</f>
        <v>#N/A</v>
      </c>
      <c r="F45" t="str">
        <f t="shared" si="3"/>
        <v/>
      </c>
      <c r="G45" t="e">
        <f>VLOOKUP(D45&amp;B45&amp;A45,分仓ST!A:E,5,0)</f>
        <v>#N/A</v>
      </c>
      <c r="H45" t="e">
        <f>_xlfn.XLOOKUP(E45,预约送货单!F:F,预约送货单!E:E)</f>
        <v>#N/A</v>
      </c>
      <c r="J45" t="e">
        <f>VLOOKUP(E45,预约送货单!F:N,9,0)</f>
        <v>#N/A</v>
      </c>
      <c r="K45" t="str">
        <f t="shared" si="4"/>
        <v>广州</v>
      </c>
    </row>
    <row r="46" spans="3:11">
      <c r="C46" t="e">
        <f>_xlfn.XLOOKUP(E46,预约送货单!F:F,预约送货单!D:D)</f>
        <v>#N/A</v>
      </c>
      <c r="E46" t="e">
        <f>_xlfn.XLOOKUP(F46,预约送货单!Z:Z,预约送货单!F:F)</f>
        <v>#N/A</v>
      </c>
      <c r="F46" t="str">
        <f t="shared" si="3"/>
        <v/>
      </c>
      <c r="G46" t="e">
        <f>VLOOKUP(D46&amp;B46&amp;A46,分仓ST!A:E,5,0)</f>
        <v>#N/A</v>
      </c>
      <c r="H46" t="e">
        <f>_xlfn.XLOOKUP(E46,预约送货单!F:F,预约送货单!E:E)</f>
        <v>#N/A</v>
      </c>
      <c r="J46" t="e">
        <f>VLOOKUP(E46,预约送货单!F:N,9,0)</f>
        <v>#N/A</v>
      </c>
      <c r="K46" t="str">
        <f t="shared" si="4"/>
        <v>广州</v>
      </c>
    </row>
    <row r="47" spans="3:11">
      <c r="C47" t="e">
        <f>_xlfn.XLOOKUP(E47,预约送货单!F:F,预约送货单!D:D)</f>
        <v>#N/A</v>
      </c>
      <c r="E47" t="e">
        <f>_xlfn.XLOOKUP(F47,预约送货单!Z:Z,预约送货单!F:F)</f>
        <v>#N/A</v>
      </c>
      <c r="F47" t="str">
        <f t="shared" si="3"/>
        <v/>
      </c>
      <c r="G47" t="e">
        <f>VLOOKUP(D47&amp;B47&amp;A47,分仓ST!A:E,5,0)</f>
        <v>#N/A</v>
      </c>
      <c r="H47" t="e">
        <f>_xlfn.XLOOKUP(E47,预约送货单!F:F,预约送货单!E:E)</f>
        <v>#N/A</v>
      </c>
      <c r="J47" t="e">
        <f>VLOOKUP(E47,预约送货单!F:N,9,0)</f>
        <v>#N/A</v>
      </c>
      <c r="K47" t="str">
        <f t="shared" si="4"/>
        <v>广州</v>
      </c>
    </row>
    <row r="48" spans="3:11">
      <c r="C48" t="e">
        <f>_xlfn.XLOOKUP(E48,预约送货单!F:F,预约送货单!D:D)</f>
        <v>#N/A</v>
      </c>
      <c r="E48" t="e">
        <f>_xlfn.XLOOKUP(F48,预约送货单!Z:Z,预约送货单!F:F)</f>
        <v>#N/A</v>
      </c>
      <c r="F48" t="str">
        <f t="shared" si="3"/>
        <v/>
      </c>
      <c r="G48" t="e">
        <f>VLOOKUP(D48&amp;B48&amp;A48,分仓ST!A:E,5,0)</f>
        <v>#N/A</v>
      </c>
      <c r="H48" t="e">
        <f>_xlfn.XLOOKUP(E48,预约送货单!F:F,预约送货单!E:E)</f>
        <v>#N/A</v>
      </c>
      <c r="J48" t="e">
        <f>VLOOKUP(E48,预约送货单!F:N,9,0)</f>
        <v>#N/A</v>
      </c>
      <c r="K48" t="str">
        <f t="shared" si="4"/>
        <v>广州</v>
      </c>
    </row>
    <row r="49" spans="3:11">
      <c r="C49" t="e">
        <f>_xlfn.XLOOKUP(E49,预约送货单!F:F,预约送货单!D:D)</f>
        <v>#N/A</v>
      </c>
      <c r="E49" t="e">
        <f>_xlfn.XLOOKUP(F49,预约送货单!Z:Z,预约送货单!F:F)</f>
        <v>#N/A</v>
      </c>
      <c r="F49" t="str">
        <f t="shared" si="3"/>
        <v/>
      </c>
      <c r="G49" t="e">
        <f>VLOOKUP(D49&amp;B49&amp;A49,分仓ST!A:E,5,0)</f>
        <v>#N/A</v>
      </c>
      <c r="H49" t="e">
        <f>_xlfn.XLOOKUP(E49,预约送货单!F:F,预约送货单!E:E)</f>
        <v>#N/A</v>
      </c>
      <c r="J49" t="e">
        <f>VLOOKUP(E49,预约送货单!F:N,9,0)</f>
        <v>#N/A</v>
      </c>
      <c r="K49" t="str">
        <f t="shared" si="4"/>
        <v>广州</v>
      </c>
    </row>
    <row r="50" spans="3:11">
      <c r="C50" t="e">
        <f>_xlfn.XLOOKUP(E50,预约送货单!F:F,预约送货单!D:D)</f>
        <v>#N/A</v>
      </c>
      <c r="E50" t="e">
        <f>_xlfn.XLOOKUP(F50,预约送货单!Z:Z,预约送货单!F:F)</f>
        <v>#N/A</v>
      </c>
      <c r="F50" t="str">
        <f t="shared" si="3"/>
        <v/>
      </c>
      <c r="G50" t="e">
        <f>VLOOKUP(D50&amp;B50&amp;A50,分仓ST!A:E,5,0)</f>
        <v>#N/A</v>
      </c>
      <c r="H50" t="e">
        <f>_xlfn.XLOOKUP(E50,预约送货单!F:F,预约送货单!E:E)</f>
        <v>#N/A</v>
      </c>
      <c r="J50" t="e">
        <f>VLOOKUP(E50,预约送货单!F:N,9,0)</f>
        <v>#N/A</v>
      </c>
      <c r="K50" t="str">
        <f t="shared" si="4"/>
        <v>广州</v>
      </c>
    </row>
    <row r="51" spans="3:11">
      <c r="C51" t="e">
        <f>_xlfn.XLOOKUP(E51,预约送货单!F:F,预约送货单!D:D)</f>
        <v>#N/A</v>
      </c>
      <c r="E51" t="e">
        <f>_xlfn.XLOOKUP(F51,预约送货单!Z:Z,预约送货单!F:F)</f>
        <v>#N/A</v>
      </c>
      <c r="F51" t="str">
        <f t="shared" si="3"/>
        <v/>
      </c>
      <c r="G51" t="e">
        <f>VLOOKUP(D51&amp;B51&amp;A51,分仓ST!A:E,5,0)</f>
        <v>#N/A</v>
      </c>
      <c r="H51" t="e">
        <f>_xlfn.XLOOKUP(E51,预约送货单!F:F,预约送货单!E:E)</f>
        <v>#N/A</v>
      </c>
      <c r="J51" t="e">
        <f>VLOOKUP(E51,预约送货单!F:N,9,0)</f>
        <v>#N/A</v>
      </c>
      <c r="K51" t="str">
        <f t="shared" si="4"/>
        <v>广州</v>
      </c>
    </row>
    <row r="52" spans="3:11">
      <c r="C52" t="e">
        <f>_xlfn.XLOOKUP(E52,预约送货单!F:F,预约送货单!D:D)</f>
        <v>#N/A</v>
      </c>
      <c r="E52" t="e">
        <f>_xlfn.XLOOKUP(F52,预约送货单!Z:Z,预约送货单!F:F)</f>
        <v>#N/A</v>
      </c>
      <c r="F52" t="str">
        <f t="shared" si="3"/>
        <v/>
      </c>
      <c r="G52" t="e">
        <f>VLOOKUP(D52&amp;B52&amp;A52,分仓ST!A:E,5,0)</f>
        <v>#N/A</v>
      </c>
      <c r="H52" t="e">
        <f>_xlfn.XLOOKUP(E52,预约送货单!F:F,预约送货单!E:E)</f>
        <v>#N/A</v>
      </c>
      <c r="J52" t="e">
        <f>VLOOKUP(E52,预约送货单!F:N,9,0)</f>
        <v>#N/A</v>
      </c>
      <c r="K52" t="str">
        <f t="shared" si="4"/>
        <v>广州</v>
      </c>
    </row>
    <row r="53" spans="3:11">
      <c r="C53" t="e">
        <f>_xlfn.XLOOKUP(E53,预约送货单!F:F,预约送货单!D:D)</f>
        <v>#N/A</v>
      </c>
      <c r="E53" t="e">
        <f>_xlfn.XLOOKUP(F53,预约送货单!Z:Z,预约送货单!F:F)</f>
        <v>#N/A</v>
      </c>
      <c r="F53" t="str">
        <f t="shared" si="3"/>
        <v/>
      </c>
      <c r="G53" t="e">
        <f>VLOOKUP(D53&amp;B53&amp;A53,分仓ST!A:E,5,0)</f>
        <v>#N/A</v>
      </c>
      <c r="H53" t="e">
        <f>_xlfn.XLOOKUP(E53,预约送货单!F:F,预约送货单!E:E)</f>
        <v>#N/A</v>
      </c>
      <c r="J53" t="e">
        <f>VLOOKUP(E53,预约送货单!F:N,9,0)</f>
        <v>#N/A</v>
      </c>
      <c r="K53" t="str">
        <f t="shared" si="4"/>
        <v>广州</v>
      </c>
    </row>
    <row r="54" spans="3:11">
      <c r="C54" t="e">
        <f>_xlfn.XLOOKUP(E54,预约送货单!F:F,预约送货单!D:D)</f>
        <v>#N/A</v>
      </c>
      <c r="E54" t="e">
        <f>_xlfn.XLOOKUP(F54,预约送货单!Z:Z,预约送货单!F:F)</f>
        <v>#N/A</v>
      </c>
      <c r="F54" t="str">
        <f t="shared" si="3"/>
        <v/>
      </c>
      <c r="G54" t="e">
        <f>VLOOKUP(D54&amp;B54&amp;A54,分仓ST!A:E,5,0)</f>
        <v>#N/A</v>
      </c>
      <c r="H54" t="e">
        <f>_xlfn.XLOOKUP(E54,预约送货单!F:F,预约送货单!E:E)</f>
        <v>#N/A</v>
      </c>
      <c r="J54" t="e">
        <f>VLOOKUP(E54,预约送货单!F:N,9,0)</f>
        <v>#N/A</v>
      </c>
      <c r="K54" t="str">
        <f t="shared" si="4"/>
        <v>广州</v>
      </c>
    </row>
    <row r="55" spans="3:11">
      <c r="C55" t="e">
        <f>_xlfn.XLOOKUP(E55,预约送货单!F:F,预约送货单!D:D)</f>
        <v>#N/A</v>
      </c>
      <c r="E55" t="e">
        <f>_xlfn.XLOOKUP(F55,预约送货单!Z:Z,预约送货单!F:F)</f>
        <v>#N/A</v>
      </c>
      <c r="F55" t="str">
        <f t="shared" si="3"/>
        <v/>
      </c>
      <c r="G55" t="e">
        <f>VLOOKUP(D55&amp;B55&amp;A55,分仓ST!A:E,5,0)</f>
        <v>#N/A</v>
      </c>
      <c r="H55" t="e">
        <f>_xlfn.XLOOKUP(E55,预约送货单!F:F,预约送货单!E:E)</f>
        <v>#N/A</v>
      </c>
      <c r="J55" t="e">
        <f>VLOOKUP(E55,预约送货单!F:N,9,0)</f>
        <v>#N/A</v>
      </c>
      <c r="K55" t="str">
        <f t="shared" si="4"/>
        <v>广州</v>
      </c>
    </row>
    <row r="56" spans="3:11">
      <c r="C56" t="e">
        <f>_xlfn.XLOOKUP(E56,预约送货单!F:F,预约送货单!D:D)</f>
        <v>#N/A</v>
      </c>
      <c r="E56" t="e">
        <f>_xlfn.XLOOKUP(F56,预约送货单!Z:Z,预约送货单!F:F)</f>
        <v>#N/A</v>
      </c>
      <c r="F56" t="str">
        <f t="shared" si="3"/>
        <v/>
      </c>
      <c r="G56" t="e">
        <f>VLOOKUP(D56&amp;B56&amp;A56,分仓ST!A:E,5,0)</f>
        <v>#N/A</v>
      </c>
      <c r="H56" t="e">
        <f>_xlfn.XLOOKUP(E56,预约送货单!F:F,预约送货单!E:E)</f>
        <v>#N/A</v>
      </c>
      <c r="J56" t="e">
        <f>VLOOKUP(E56,预约送货单!F:N,9,0)</f>
        <v>#N/A</v>
      </c>
      <c r="K56" t="str">
        <f t="shared" si="4"/>
        <v>广州</v>
      </c>
    </row>
    <row r="57" spans="3:11">
      <c r="C57" t="e">
        <f>_xlfn.XLOOKUP(E57,预约送货单!F:F,预约送货单!D:D)</f>
        <v>#N/A</v>
      </c>
      <c r="E57" t="e">
        <f>_xlfn.XLOOKUP(F57,预约送货单!Z:Z,预约送货单!F:F)</f>
        <v>#N/A</v>
      </c>
      <c r="F57" t="str">
        <f t="shared" si="3"/>
        <v/>
      </c>
      <c r="G57" t="e">
        <f>VLOOKUP(D57&amp;B57&amp;A57,分仓ST!A:E,5,0)</f>
        <v>#N/A</v>
      </c>
      <c r="H57" t="e">
        <f>_xlfn.XLOOKUP(E57,预约送货单!F:F,预约送货单!E:E)</f>
        <v>#N/A</v>
      </c>
      <c r="J57" t="e">
        <f>VLOOKUP(E57,预约送货单!F:N,9,0)</f>
        <v>#N/A</v>
      </c>
      <c r="K57" t="str">
        <f t="shared" si="4"/>
        <v>广州</v>
      </c>
    </row>
    <row r="58" spans="3:11">
      <c r="C58" t="e">
        <f>_xlfn.XLOOKUP(E58,预约送货单!F:F,预约送货单!D:D)</f>
        <v>#N/A</v>
      </c>
      <c r="E58" t="e">
        <f>_xlfn.XLOOKUP(F58,预约送货单!Z:Z,预约送货单!F:F)</f>
        <v>#N/A</v>
      </c>
      <c r="F58" t="str">
        <f t="shared" si="3"/>
        <v/>
      </c>
      <c r="G58" t="e">
        <f>VLOOKUP(D58&amp;B58&amp;A58,分仓ST!A:E,5,0)</f>
        <v>#N/A</v>
      </c>
      <c r="H58" t="e">
        <f>_xlfn.XLOOKUP(E58,预约送货单!F:F,预约送货单!E:E)</f>
        <v>#N/A</v>
      </c>
      <c r="J58" t="e">
        <f>VLOOKUP(E58,预约送货单!F:N,9,0)</f>
        <v>#N/A</v>
      </c>
      <c r="K58" t="str">
        <f t="shared" si="4"/>
        <v>广州</v>
      </c>
    </row>
    <row r="59" spans="3:11">
      <c r="C59" t="e">
        <f>_xlfn.XLOOKUP(E59,预约送货单!F:F,预约送货单!D:D)</f>
        <v>#N/A</v>
      </c>
      <c r="E59" t="e">
        <f>_xlfn.XLOOKUP(F59,预约送货单!Z:Z,预约送货单!F:F)</f>
        <v>#N/A</v>
      </c>
      <c r="F59" t="str">
        <f t="shared" si="3"/>
        <v/>
      </c>
      <c r="G59" t="e">
        <f>VLOOKUP(D59&amp;B59&amp;A59,分仓ST!A:E,5,0)</f>
        <v>#N/A</v>
      </c>
      <c r="H59" t="e">
        <f>_xlfn.XLOOKUP(E59,预约送货单!F:F,预约送货单!E:E)</f>
        <v>#N/A</v>
      </c>
      <c r="J59" t="e">
        <f>VLOOKUP(E59,预约送货单!F:N,9,0)</f>
        <v>#N/A</v>
      </c>
      <c r="K59" t="str">
        <f t="shared" si="4"/>
        <v>广州</v>
      </c>
    </row>
    <row r="60" spans="3:11">
      <c r="C60" t="e">
        <f>_xlfn.XLOOKUP(E60,预约送货单!F:F,预约送货单!D:D)</f>
        <v>#N/A</v>
      </c>
      <c r="E60" t="e">
        <f>_xlfn.XLOOKUP(F60,预约送货单!Z:Z,预约送货单!F:F)</f>
        <v>#N/A</v>
      </c>
      <c r="F60" t="str">
        <f t="shared" si="3"/>
        <v/>
      </c>
      <c r="G60" t="e">
        <f>VLOOKUP(D60&amp;B60&amp;A60,分仓ST!A:E,5,0)</f>
        <v>#N/A</v>
      </c>
      <c r="H60" t="e">
        <f>_xlfn.XLOOKUP(E60,预约送货单!F:F,预约送货单!E:E)</f>
        <v>#N/A</v>
      </c>
      <c r="J60" t="e">
        <f>VLOOKUP(E60,预约送货单!F:N,9,0)</f>
        <v>#N/A</v>
      </c>
      <c r="K60" t="str">
        <f t="shared" si="4"/>
        <v>广州</v>
      </c>
    </row>
    <row r="61" spans="3:11">
      <c r="C61" t="e">
        <f>_xlfn.XLOOKUP(E61,预约送货单!F:F,预约送货单!D:D)</f>
        <v>#N/A</v>
      </c>
      <c r="E61" t="e">
        <f>_xlfn.XLOOKUP(F61,预约送货单!Z:Z,预约送货单!F:F)</f>
        <v>#N/A</v>
      </c>
      <c r="F61" t="str">
        <f t="shared" si="3"/>
        <v/>
      </c>
      <c r="G61" t="e">
        <f>VLOOKUP(D61&amp;B61&amp;A61,分仓ST!A:E,5,0)</f>
        <v>#N/A</v>
      </c>
      <c r="H61" t="e">
        <f>_xlfn.XLOOKUP(E61,预约送货单!F:F,预约送货单!E:E)</f>
        <v>#N/A</v>
      </c>
      <c r="J61" t="e">
        <f>VLOOKUP(E61,预约送货单!F:N,9,0)</f>
        <v>#N/A</v>
      </c>
      <c r="K61" t="str">
        <f t="shared" si="4"/>
        <v>广州</v>
      </c>
    </row>
    <row r="62" spans="3:11">
      <c r="C62" t="e">
        <f>_xlfn.XLOOKUP(E62,预约送货单!F:F,预约送货单!D:D)</f>
        <v>#N/A</v>
      </c>
      <c r="E62" t="e">
        <f>_xlfn.XLOOKUP(F62,预约送货单!Z:Z,预约送货单!F:F)</f>
        <v>#N/A</v>
      </c>
      <c r="F62" t="str">
        <f t="shared" si="3"/>
        <v/>
      </c>
      <c r="G62" t="e">
        <f>VLOOKUP(D62&amp;B62&amp;A62,分仓ST!A:E,5,0)</f>
        <v>#N/A</v>
      </c>
      <c r="H62" t="e">
        <f>_xlfn.XLOOKUP(E62,预约送货单!F:F,预约送货单!E:E)</f>
        <v>#N/A</v>
      </c>
      <c r="J62" t="e">
        <f>VLOOKUP(E62,预约送货单!F:N,9,0)</f>
        <v>#N/A</v>
      </c>
      <c r="K62" t="str">
        <f t="shared" si="4"/>
        <v>广州</v>
      </c>
    </row>
    <row r="63" spans="3:11">
      <c r="C63" t="e">
        <f>_xlfn.XLOOKUP(E63,预约送货单!F:F,预约送货单!D:D)</f>
        <v>#N/A</v>
      </c>
      <c r="E63" t="e">
        <f>_xlfn.XLOOKUP(F63,预约送货单!Z:Z,预约送货单!F:F)</f>
        <v>#N/A</v>
      </c>
      <c r="F63" t="str">
        <f t="shared" si="3"/>
        <v/>
      </c>
      <c r="G63" t="e">
        <f>VLOOKUP(D63&amp;B63&amp;A63,分仓ST!A:E,5,0)</f>
        <v>#N/A</v>
      </c>
      <c r="H63" t="e">
        <f>_xlfn.XLOOKUP(E63,预约送货单!F:F,预约送货单!E:E)</f>
        <v>#N/A</v>
      </c>
      <c r="J63" t="e">
        <f>VLOOKUP(E63,预约送货单!F:N,9,0)</f>
        <v>#N/A</v>
      </c>
      <c r="K63" t="str">
        <f t="shared" si="4"/>
        <v>广州</v>
      </c>
    </row>
    <row r="64" spans="3:11">
      <c r="C64" t="e">
        <f>_xlfn.XLOOKUP(E64,预约送货单!F:F,预约送货单!D:D)</f>
        <v>#N/A</v>
      </c>
      <c r="E64" t="e">
        <f>_xlfn.XLOOKUP(F64,预约送货单!Z:Z,预约送货单!F:F)</f>
        <v>#N/A</v>
      </c>
      <c r="F64" t="str">
        <f t="shared" si="3"/>
        <v/>
      </c>
      <c r="G64" t="e">
        <f>VLOOKUP(D64&amp;B64&amp;A64,分仓ST!A:E,5,0)</f>
        <v>#N/A</v>
      </c>
      <c r="H64" t="e">
        <f>_xlfn.XLOOKUP(E64,预约送货单!F:F,预约送货单!E:E)</f>
        <v>#N/A</v>
      </c>
      <c r="J64" t="e">
        <f>VLOOKUP(E64,预约送货单!F:N,9,0)</f>
        <v>#N/A</v>
      </c>
      <c r="K64" t="str">
        <f t="shared" si="4"/>
        <v>广州</v>
      </c>
    </row>
    <row r="65" spans="3:11">
      <c r="C65" t="e">
        <f>_xlfn.XLOOKUP(E65,预约送货单!F:F,预约送货单!D:D)</f>
        <v>#N/A</v>
      </c>
      <c r="E65" t="e">
        <f>_xlfn.XLOOKUP(F65,预约送货单!Z:Z,预约送货单!F:F)</f>
        <v>#N/A</v>
      </c>
      <c r="F65" t="str">
        <f t="shared" si="3"/>
        <v/>
      </c>
      <c r="G65" t="e">
        <f>VLOOKUP(D65&amp;B65&amp;A65,分仓ST!A:E,5,0)</f>
        <v>#N/A</v>
      </c>
      <c r="H65" t="e">
        <f>_xlfn.XLOOKUP(E65,预约送货单!F:F,预约送货单!E:E)</f>
        <v>#N/A</v>
      </c>
      <c r="J65" t="e">
        <f>VLOOKUP(E65,预约送货单!F:N,9,0)</f>
        <v>#N/A</v>
      </c>
      <c r="K65" t="str">
        <f t="shared" si="4"/>
        <v>广州</v>
      </c>
    </row>
    <row r="66" spans="3:11">
      <c r="C66" t="e">
        <f>_xlfn.XLOOKUP(E66,预约送货单!F:F,预约送货单!D:D)</f>
        <v>#N/A</v>
      </c>
      <c r="E66" t="e">
        <f>_xlfn.XLOOKUP(F66,预约送货单!Z:Z,预约送货单!F:F)</f>
        <v>#N/A</v>
      </c>
      <c r="F66" t="str">
        <f t="shared" si="3"/>
        <v/>
      </c>
      <c r="G66" t="e">
        <f>VLOOKUP(D66&amp;B66&amp;A66,分仓ST!A:E,5,0)</f>
        <v>#N/A</v>
      </c>
      <c r="H66" t="e">
        <f>_xlfn.XLOOKUP(E66,预约送货单!F:F,预约送货单!E:E)</f>
        <v>#N/A</v>
      </c>
      <c r="J66" t="e">
        <f>VLOOKUP(E66,预约送货单!F:N,9,0)</f>
        <v>#N/A</v>
      </c>
      <c r="K66" t="str">
        <f t="shared" si="4"/>
        <v>广州</v>
      </c>
    </row>
    <row r="67" spans="3:11">
      <c r="C67" t="e">
        <f>_xlfn.XLOOKUP(E67,预约送货单!F:F,预约送货单!D:D)</f>
        <v>#N/A</v>
      </c>
      <c r="E67" t="e">
        <f>_xlfn.XLOOKUP(F67,预约送货单!Z:Z,预约送货单!F:F)</f>
        <v>#N/A</v>
      </c>
      <c r="F67" t="str">
        <f t="shared" si="3"/>
        <v/>
      </c>
      <c r="G67" t="e">
        <f>VLOOKUP(D67&amp;B67&amp;A67,分仓ST!A:E,5,0)</f>
        <v>#N/A</v>
      </c>
      <c r="H67" t="e">
        <f>_xlfn.XLOOKUP(E67,预约送货单!F:F,预约送货单!E:E)</f>
        <v>#N/A</v>
      </c>
      <c r="J67" t="e">
        <f>VLOOKUP(E67,预约送货单!F:N,9,0)</f>
        <v>#N/A</v>
      </c>
      <c r="K67" t="str">
        <f t="shared" si="4"/>
        <v>广州</v>
      </c>
    </row>
    <row r="68" spans="3:11">
      <c r="C68" t="e">
        <f>_xlfn.XLOOKUP(E68,预约送货单!F:F,预约送货单!D:D)</f>
        <v>#N/A</v>
      </c>
      <c r="E68" t="e">
        <f>_xlfn.XLOOKUP(F68,预约送货单!Z:Z,预约送货单!F:F)</f>
        <v>#N/A</v>
      </c>
      <c r="F68" t="str">
        <f t="shared" si="3"/>
        <v/>
      </c>
      <c r="G68" t="e">
        <f>VLOOKUP(D68&amp;B68&amp;A68,分仓ST!A:E,5,0)</f>
        <v>#N/A</v>
      </c>
      <c r="H68" t="e">
        <f>_xlfn.XLOOKUP(E68,预约送货单!F:F,预约送货单!E:E)</f>
        <v>#N/A</v>
      </c>
      <c r="J68" t="e">
        <f>VLOOKUP(E68,预约送货单!F:N,9,0)</f>
        <v>#N/A</v>
      </c>
      <c r="K68" t="str">
        <f t="shared" si="4"/>
        <v>广州</v>
      </c>
    </row>
    <row r="69" spans="3:11">
      <c r="C69" t="e">
        <f>_xlfn.XLOOKUP(E69,预约送货单!F:F,预约送货单!D:D)</f>
        <v>#N/A</v>
      </c>
      <c r="E69" t="e">
        <f>_xlfn.XLOOKUP(F69,预约送货单!Z:Z,预约送货单!F:F)</f>
        <v>#N/A</v>
      </c>
      <c r="F69" t="str">
        <f t="shared" si="3"/>
        <v/>
      </c>
      <c r="G69" t="e">
        <f>VLOOKUP(D69&amp;B69&amp;A69,分仓ST!A:E,5,0)</f>
        <v>#N/A</v>
      </c>
      <c r="H69" t="e">
        <f>_xlfn.XLOOKUP(E69,预约送货单!F:F,预约送货单!E:E)</f>
        <v>#N/A</v>
      </c>
      <c r="J69" t="e">
        <f>VLOOKUP(E69,预约送货单!F:N,9,0)</f>
        <v>#N/A</v>
      </c>
      <c r="K69" t="str">
        <f t="shared" si="4"/>
        <v>广州</v>
      </c>
    </row>
    <row r="70" spans="3:11">
      <c r="C70" t="e">
        <f>_xlfn.XLOOKUP(E70,预约送货单!F:F,预约送货单!D:D)</f>
        <v>#N/A</v>
      </c>
      <c r="E70" t="e">
        <f>_xlfn.XLOOKUP(F70,预约送货单!Z:Z,预约送货单!F:F)</f>
        <v>#N/A</v>
      </c>
      <c r="F70" t="str">
        <f t="shared" si="3"/>
        <v/>
      </c>
      <c r="G70" t="e">
        <f>VLOOKUP(D70&amp;B70&amp;A70,分仓ST!A:E,5,0)</f>
        <v>#N/A</v>
      </c>
      <c r="H70" t="e">
        <f>_xlfn.XLOOKUP(E70,预约送货单!F:F,预约送货单!E:E)</f>
        <v>#N/A</v>
      </c>
      <c r="J70" t="e">
        <f>VLOOKUP(E70,预约送货单!F:N,9,0)</f>
        <v>#N/A</v>
      </c>
      <c r="K70" t="str">
        <f t="shared" si="4"/>
        <v>广州</v>
      </c>
    </row>
    <row r="71" spans="3:11">
      <c r="C71" t="e">
        <f>_xlfn.XLOOKUP(E71,预约送货单!F:F,预约送货单!D:D)</f>
        <v>#N/A</v>
      </c>
      <c r="E71" t="e">
        <f>_xlfn.XLOOKUP(F71,预约送货单!Z:Z,预约送货单!F:F)</f>
        <v>#N/A</v>
      </c>
      <c r="F71" t="str">
        <f t="shared" si="3"/>
        <v/>
      </c>
      <c r="G71" t="e">
        <f>VLOOKUP(D71&amp;B71&amp;A71,分仓ST!A:E,5,0)</f>
        <v>#N/A</v>
      </c>
      <c r="H71" t="e">
        <f>_xlfn.XLOOKUP(E71,预约送货单!F:F,预约送货单!E:E)</f>
        <v>#N/A</v>
      </c>
      <c r="J71" t="e">
        <f>VLOOKUP(E71,预约送货单!F:N,9,0)</f>
        <v>#N/A</v>
      </c>
      <c r="K71" t="str">
        <f t="shared" si="4"/>
        <v>广州</v>
      </c>
    </row>
    <row r="72" spans="3:11">
      <c r="C72" t="e">
        <f>_xlfn.XLOOKUP(E72,预约送货单!F:F,预约送货单!D:D)</f>
        <v>#N/A</v>
      </c>
      <c r="E72" t="e">
        <f>_xlfn.XLOOKUP(F72,预约送货单!Z:Z,预约送货单!F:F)</f>
        <v>#N/A</v>
      </c>
      <c r="F72" t="str">
        <f t="shared" si="3"/>
        <v/>
      </c>
      <c r="G72" t="e">
        <f>VLOOKUP(D72&amp;B72&amp;A72,分仓ST!A:E,5,0)</f>
        <v>#N/A</v>
      </c>
      <c r="H72" t="e">
        <f>_xlfn.XLOOKUP(E72,预约送货单!F:F,预约送货单!E:E)</f>
        <v>#N/A</v>
      </c>
      <c r="J72" t="e">
        <f>VLOOKUP(E72,预约送货单!F:N,9,0)</f>
        <v>#N/A</v>
      </c>
      <c r="K72" t="str">
        <f t="shared" si="4"/>
        <v>广州</v>
      </c>
    </row>
    <row r="73" spans="3:11">
      <c r="C73" t="e">
        <f>_xlfn.XLOOKUP(E73,预约送货单!F:F,预约送货单!D:D)</f>
        <v>#N/A</v>
      </c>
      <c r="E73" t="e">
        <f>_xlfn.XLOOKUP(F73,预约送货单!Z:Z,预约送货单!F:F)</f>
        <v>#N/A</v>
      </c>
      <c r="F73" t="str">
        <f t="shared" si="3"/>
        <v/>
      </c>
      <c r="G73" t="e">
        <f>VLOOKUP(D73&amp;B73&amp;A73,分仓ST!A:E,5,0)</f>
        <v>#N/A</v>
      </c>
      <c r="H73" t="e">
        <f>_xlfn.XLOOKUP(E73,预约送货单!F:F,预约送货单!E:E)</f>
        <v>#N/A</v>
      </c>
      <c r="J73" t="e">
        <f>VLOOKUP(E73,预约送货单!F:N,9,0)</f>
        <v>#N/A</v>
      </c>
      <c r="K73" t="str">
        <f t="shared" si="4"/>
        <v>广州</v>
      </c>
    </row>
    <row r="74" spans="3:11">
      <c r="C74" t="e">
        <f>_xlfn.XLOOKUP(E74,预约送货单!F:F,预约送货单!D:D)</f>
        <v>#N/A</v>
      </c>
      <c r="E74" t="e">
        <f>_xlfn.XLOOKUP(F74,预约送货单!Z:Z,预约送货单!F:F)</f>
        <v>#N/A</v>
      </c>
      <c r="F74" t="str">
        <f t="shared" si="3"/>
        <v/>
      </c>
      <c r="G74" t="e">
        <f>VLOOKUP(D74&amp;B74&amp;A74,分仓ST!A:E,5,0)</f>
        <v>#N/A</v>
      </c>
      <c r="H74" t="e">
        <f>_xlfn.XLOOKUP(E74,预约送货单!F:F,预约送货单!E:E)</f>
        <v>#N/A</v>
      </c>
      <c r="J74" t="e">
        <f>VLOOKUP(E74,预约送货单!F:N,9,0)</f>
        <v>#N/A</v>
      </c>
      <c r="K74" t="str">
        <f t="shared" si="4"/>
        <v>广州</v>
      </c>
    </row>
    <row r="75" spans="3:11">
      <c r="C75" t="e">
        <f>_xlfn.XLOOKUP(E75,预约送货单!F:F,预约送货单!D:D)</f>
        <v>#N/A</v>
      </c>
      <c r="E75" t="e">
        <f>_xlfn.XLOOKUP(F75,预约送货单!Z:Z,预约送货单!F:F)</f>
        <v>#N/A</v>
      </c>
      <c r="F75" t="str">
        <f t="shared" si="3"/>
        <v/>
      </c>
      <c r="G75" t="e">
        <f>VLOOKUP(D75&amp;B75&amp;A75,分仓ST!A:E,5,0)</f>
        <v>#N/A</v>
      </c>
      <c r="H75" t="e">
        <f>_xlfn.XLOOKUP(E75,预约送货单!F:F,预约送货单!E:E)</f>
        <v>#N/A</v>
      </c>
      <c r="J75" t="e">
        <f>VLOOKUP(E75,预约送货单!F:N,9,0)</f>
        <v>#N/A</v>
      </c>
      <c r="K75" t="str">
        <f t="shared" si="4"/>
        <v>广州</v>
      </c>
    </row>
    <row r="76" spans="3:11">
      <c r="C76" t="e">
        <f>_xlfn.XLOOKUP(E76,预约送货单!F:F,预约送货单!D:D)</f>
        <v>#N/A</v>
      </c>
      <c r="E76" t="e">
        <f>_xlfn.XLOOKUP(F76,预约送货单!Z:Z,预约送货单!F:F)</f>
        <v>#N/A</v>
      </c>
      <c r="F76" t="str">
        <f t="shared" si="3"/>
        <v/>
      </c>
      <c r="G76" t="e">
        <f>VLOOKUP(D76&amp;B76&amp;A76,分仓ST!A:E,5,0)</f>
        <v>#N/A</v>
      </c>
      <c r="H76" t="e">
        <f>_xlfn.XLOOKUP(E76,预约送货单!F:F,预约送货单!E:E)</f>
        <v>#N/A</v>
      </c>
      <c r="J76" t="e">
        <f>VLOOKUP(E76,预约送货单!F:N,9,0)</f>
        <v>#N/A</v>
      </c>
      <c r="K76" t="str">
        <f t="shared" si="4"/>
        <v>广州</v>
      </c>
    </row>
    <row r="77" spans="3:11">
      <c r="C77" t="e">
        <f>_xlfn.XLOOKUP(E77,预约送货单!F:F,预约送货单!D:D)</f>
        <v>#N/A</v>
      </c>
      <c r="E77" t="e">
        <f>_xlfn.XLOOKUP(F77,预约送货单!Z:Z,预约送货单!F:F)</f>
        <v>#N/A</v>
      </c>
      <c r="F77" t="str">
        <f t="shared" si="3"/>
        <v/>
      </c>
      <c r="G77" t="e">
        <f>VLOOKUP(D77&amp;B77&amp;A77,分仓ST!A:E,5,0)</f>
        <v>#N/A</v>
      </c>
      <c r="H77" t="e">
        <f>_xlfn.XLOOKUP(E77,预约送货单!F:F,预约送货单!E:E)</f>
        <v>#N/A</v>
      </c>
      <c r="J77" t="e">
        <f>VLOOKUP(E77,预约送货单!F:N,9,0)</f>
        <v>#N/A</v>
      </c>
      <c r="K77" t="str">
        <f t="shared" si="4"/>
        <v>广州</v>
      </c>
    </row>
    <row r="78" spans="3:11">
      <c r="C78" t="e">
        <f>_xlfn.XLOOKUP(E78,预约送货单!F:F,预约送货单!D:D)</f>
        <v>#N/A</v>
      </c>
      <c r="E78" t="e">
        <f>_xlfn.XLOOKUP(F78,预约送货单!Z:Z,预约送货单!F:F)</f>
        <v>#N/A</v>
      </c>
      <c r="F78" t="str">
        <f t="shared" si="3"/>
        <v/>
      </c>
      <c r="G78" t="e">
        <f>VLOOKUP(D78&amp;B78&amp;A78,分仓ST!A:E,5,0)</f>
        <v>#N/A</v>
      </c>
      <c r="H78" t="e">
        <f>_xlfn.XLOOKUP(E78,预约送货单!F:F,预约送货单!E:E)</f>
        <v>#N/A</v>
      </c>
      <c r="J78" t="e">
        <f>VLOOKUP(E78,预约送货单!F:N,9,0)</f>
        <v>#N/A</v>
      </c>
      <c r="K78" t="str">
        <f t="shared" si="4"/>
        <v>广州</v>
      </c>
    </row>
    <row r="79" spans="3:11">
      <c r="C79" t="e">
        <f>_xlfn.XLOOKUP(E79,预约送货单!F:F,预约送货单!D:D)</f>
        <v>#N/A</v>
      </c>
      <c r="E79" t="e">
        <f>_xlfn.XLOOKUP(F79,预约送货单!Z:Z,预约送货单!F:F)</f>
        <v>#N/A</v>
      </c>
      <c r="F79" t="str">
        <f t="shared" si="3"/>
        <v/>
      </c>
      <c r="G79" t="e">
        <f>VLOOKUP(D79&amp;B79&amp;A79,分仓ST!A:E,5,0)</f>
        <v>#N/A</v>
      </c>
      <c r="H79" t="e">
        <f>_xlfn.XLOOKUP(E79,预约送货单!F:F,预约送货单!E:E)</f>
        <v>#N/A</v>
      </c>
      <c r="J79" t="e">
        <f>VLOOKUP(E79,预约送货单!F:N,9,0)</f>
        <v>#N/A</v>
      </c>
      <c r="K79" t="str">
        <f t="shared" si="4"/>
        <v>广州</v>
      </c>
    </row>
    <row r="80" spans="3:11">
      <c r="C80" t="e">
        <f>_xlfn.XLOOKUP(E80,预约送货单!F:F,预约送货单!D:D)</f>
        <v>#N/A</v>
      </c>
      <c r="E80" t="e">
        <f>_xlfn.XLOOKUP(F80,预约送货单!Z:Z,预约送货单!F:F)</f>
        <v>#N/A</v>
      </c>
      <c r="F80" t="str">
        <f t="shared" si="3"/>
        <v/>
      </c>
      <c r="G80" t="e">
        <f>VLOOKUP(D80&amp;B80&amp;A80,分仓ST!A:E,5,0)</f>
        <v>#N/A</v>
      </c>
      <c r="H80" t="e">
        <f>_xlfn.XLOOKUP(E80,预约送货单!F:F,预约送货单!E:E)</f>
        <v>#N/A</v>
      </c>
      <c r="J80" t="e">
        <f>VLOOKUP(E80,预约送货单!F:N,9,0)</f>
        <v>#N/A</v>
      </c>
      <c r="K80" t="str">
        <f t="shared" si="4"/>
        <v>广州</v>
      </c>
    </row>
    <row r="81" spans="3:11">
      <c r="C81" t="e">
        <f>_xlfn.XLOOKUP(E81,预约送货单!F:F,预约送货单!D:D)</f>
        <v>#N/A</v>
      </c>
      <c r="E81" t="e">
        <f>_xlfn.XLOOKUP(F81,预约送货单!Z:Z,预约送货单!F:F)</f>
        <v>#N/A</v>
      </c>
      <c r="F81" t="str">
        <f t="shared" si="3"/>
        <v/>
      </c>
      <c r="G81" t="e">
        <f>VLOOKUP(D81&amp;B81&amp;A81,分仓ST!A:E,5,0)</f>
        <v>#N/A</v>
      </c>
      <c r="H81" t="e">
        <f>_xlfn.XLOOKUP(E81,预约送货单!F:F,预约送货单!E:E)</f>
        <v>#N/A</v>
      </c>
      <c r="J81" t="e">
        <f>VLOOKUP(E81,预约送货单!F:N,9,0)</f>
        <v>#N/A</v>
      </c>
      <c r="K81" t="str">
        <f t="shared" si="4"/>
        <v>广州</v>
      </c>
    </row>
    <row r="82" spans="3:11">
      <c r="C82" t="e">
        <f>_xlfn.XLOOKUP(E82,预约送货单!F:F,预约送货单!D:D)</f>
        <v>#N/A</v>
      </c>
      <c r="E82" t="e">
        <f>_xlfn.XLOOKUP(F82,预约送货单!Z:Z,预约送货单!F:F)</f>
        <v>#N/A</v>
      </c>
      <c r="F82" t="str">
        <f t="shared" si="3"/>
        <v/>
      </c>
      <c r="G82" t="e">
        <f>VLOOKUP(D82&amp;B82&amp;A82,分仓ST!A:E,5,0)</f>
        <v>#N/A</v>
      </c>
      <c r="H82" t="e">
        <f>_xlfn.XLOOKUP(E82,预约送货单!F:F,预约送货单!E:E)</f>
        <v>#N/A</v>
      </c>
      <c r="J82" t="e">
        <f>VLOOKUP(E82,预约送货单!F:N,9,0)</f>
        <v>#N/A</v>
      </c>
      <c r="K82" t="str">
        <f t="shared" si="4"/>
        <v>广州</v>
      </c>
    </row>
    <row r="83" spans="3:11">
      <c r="C83" t="e">
        <f>_xlfn.XLOOKUP(E83,预约送货单!F:F,预约送货单!D:D)</f>
        <v>#N/A</v>
      </c>
      <c r="E83" t="e">
        <f>_xlfn.XLOOKUP(F83,预约送货单!Z:Z,预约送货单!F:F)</f>
        <v>#N/A</v>
      </c>
      <c r="F83" t="str">
        <f t="shared" si="3"/>
        <v/>
      </c>
      <c r="G83" t="e">
        <f>VLOOKUP(D83&amp;B83&amp;A83,分仓ST!A:E,5,0)</f>
        <v>#N/A</v>
      </c>
      <c r="H83" t="e">
        <f>_xlfn.XLOOKUP(E83,预约送货单!F:F,预约送货单!E:E)</f>
        <v>#N/A</v>
      </c>
      <c r="J83" t="e">
        <f>VLOOKUP(E83,预约送货单!F:N,9,0)</f>
        <v>#N/A</v>
      </c>
      <c r="K83" t="str">
        <f t="shared" si="4"/>
        <v>广州</v>
      </c>
    </row>
    <row r="84" spans="3:11">
      <c r="C84" t="e">
        <f>_xlfn.XLOOKUP(E84,预约送货单!F:F,预约送货单!D:D)</f>
        <v>#N/A</v>
      </c>
      <c r="E84" t="e">
        <f>_xlfn.XLOOKUP(F84,预约送货单!Z:Z,预约送货单!F:F)</f>
        <v>#N/A</v>
      </c>
      <c r="F84" t="str">
        <f t="shared" si="3"/>
        <v/>
      </c>
      <c r="G84" t="e">
        <f>VLOOKUP(D84&amp;B84&amp;A84,分仓ST!A:E,5,0)</f>
        <v>#N/A</v>
      </c>
      <c r="H84" t="e">
        <f>_xlfn.XLOOKUP(E84,预约送货单!F:F,预约送货单!E:E)</f>
        <v>#N/A</v>
      </c>
      <c r="J84" t="e">
        <f>VLOOKUP(E84,预约送货单!F:N,9,0)</f>
        <v>#N/A</v>
      </c>
      <c r="K84" t="str">
        <f t="shared" si="4"/>
        <v>广州</v>
      </c>
    </row>
    <row r="85" spans="3:11">
      <c r="C85" t="e">
        <f>_xlfn.XLOOKUP(E85,预约送货单!F:F,预约送货单!D:D)</f>
        <v>#N/A</v>
      </c>
      <c r="E85" t="e">
        <f>_xlfn.XLOOKUP(F85,预约送货单!Z:Z,预约送货单!F:F)</f>
        <v>#N/A</v>
      </c>
      <c r="F85" t="str">
        <f t="shared" si="3"/>
        <v/>
      </c>
      <c r="G85" t="e">
        <f>VLOOKUP(D85&amp;B85&amp;A85,分仓ST!A:E,5,0)</f>
        <v>#N/A</v>
      </c>
      <c r="H85" t="e">
        <f>_xlfn.XLOOKUP(E85,预约送货单!F:F,预约送货单!E:E)</f>
        <v>#N/A</v>
      </c>
      <c r="J85" t="e">
        <f>VLOOKUP(E85,预约送货单!F:N,9,0)</f>
        <v>#N/A</v>
      </c>
      <c r="K85" t="str">
        <f t="shared" si="4"/>
        <v>广州</v>
      </c>
    </row>
    <row r="86" spans="3:11">
      <c r="C86" t="e">
        <f>_xlfn.XLOOKUP(E86,预约送货单!F:F,预约送货单!D:D)</f>
        <v>#N/A</v>
      </c>
      <c r="E86" t="e">
        <f>_xlfn.XLOOKUP(F86,预约送货单!Z:Z,预约送货单!F:F)</f>
        <v>#N/A</v>
      </c>
      <c r="F86" t="str">
        <f t="shared" si="3"/>
        <v/>
      </c>
      <c r="G86" t="e">
        <f>VLOOKUP(D86&amp;B86&amp;A86,分仓ST!A:E,5,0)</f>
        <v>#N/A</v>
      </c>
      <c r="H86" t="e">
        <f>_xlfn.XLOOKUP(E86,预约送货单!F:F,预约送货单!E:E)</f>
        <v>#N/A</v>
      </c>
      <c r="J86" t="e">
        <f>VLOOKUP(E86,预约送货单!F:N,9,0)</f>
        <v>#N/A</v>
      </c>
      <c r="K86" t="str">
        <f t="shared" si="4"/>
        <v>广州</v>
      </c>
    </row>
    <row r="87" spans="3:11">
      <c r="C87" t="e">
        <f>_xlfn.XLOOKUP(E87,预约送货单!F:F,预约送货单!D:D)</f>
        <v>#N/A</v>
      </c>
      <c r="E87" t="e">
        <f>_xlfn.XLOOKUP(F87,预约送货单!Z:Z,预约送货单!F:F)</f>
        <v>#N/A</v>
      </c>
      <c r="F87" t="str">
        <f t="shared" si="3"/>
        <v/>
      </c>
      <c r="G87" t="e">
        <f>VLOOKUP(D87&amp;B87&amp;A87,分仓ST!A:E,5,0)</f>
        <v>#N/A</v>
      </c>
      <c r="H87" t="e">
        <f>_xlfn.XLOOKUP(E87,预约送货单!F:F,预约送货单!E:E)</f>
        <v>#N/A</v>
      </c>
      <c r="J87" t="e">
        <f>VLOOKUP(E87,预约送货单!F:N,9,0)</f>
        <v>#N/A</v>
      </c>
      <c r="K87" t="str">
        <f t="shared" si="4"/>
        <v>广州</v>
      </c>
    </row>
    <row r="88" spans="3:11">
      <c r="C88" t="e">
        <f>_xlfn.XLOOKUP(E88,预约送货单!F:F,预约送货单!D:D)</f>
        <v>#N/A</v>
      </c>
      <c r="E88" t="e">
        <f>_xlfn.XLOOKUP(F88,预约送货单!Z:Z,预约送货单!F:F)</f>
        <v>#N/A</v>
      </c>
      <c r="F88" t="str">
        <f t="shared" si="3"/>
        <v/>
      </c>
      <c r="G88" t="e">
        <f>VLOOKUP(D88&amp;B88&amp;A88,分仓ST!A:E,5,0)</f>
        <v>#N/A</v>
      </c>
      <c r="H88" t="e">
        <f>_xlfn.XLOOKUP(E88,预约送货单!F:F,预约送货单!E:E)</f>
        <v>#N/A</v>
      </c>
      <c r="J88" t="e">
        <f>VLOOKUP(E88,预约送货单!F:N,9,0)</f>
        <v>#N/A</v>
      </c>
      <c r="K88" t="str">
        <f t="shared" si="4"/>
        <v>广州</v>
      </c>
    </row>
    <row r="89" spans="3:11">
      <c r="C89" t="e">
        <f>_xlfn.XLOOKUP(E89,预约送货单!F:F,预约送货单!D:D)</f>
        <v>#N/A</v>
      </c>
      <c r="E89" t="e">
        <f>_xlfn.XLOOKUP(F89,预约送货单!Z:Z,预约送货单!F:F)</f>
        <v>#N/A</v>
      </c>
      <c r="F89" t="str">
        <f t="shared" si="3"/>
        <v/>
      </c>
      <c r="G89" t="e">
        <f>VLOOKUP(D89&amp;B89&amp;A89,分仓ST!A:E,5,0)</f>
        <v>#N/A</v>
      </c>
      <c r="H89" t="e">
        <f>_xlfn.XLOOKUP(E89,预约送货单!F:F,预约送货单!E:E)</f>
        <v>#N/A</v>
      </c>
      <c r="J89" t="e">
        <f>VLOOKUP(E89,预约送货单!F:N,9,0)</f>
        <v>#N/A</v>
      </c>
      <c r="K89" t="str">
        <f t="shared" si="4"/>
        <v>广州</v>
      </c>
    </row>
    <row r="90" spans="3:11">
      <c r="C90" t="e">
        <f>_xlfn.XLOOKUP(E90,预约送货单!F:F,预约送货单!D:D)</f>
        <v>#N/A</v>
      </c>
      <c r="E90" t="e">
        <f>_xlfn.XLOOKUP(F90,预约送货单!Z:Z,预约送货单!F:F)</f>
        <v>#N/A</v>
      </c>
      <c r="F90" t="str">
        <f t="shared" si="3"/>
        <v/>
      </c>
      <c r="G90" t="e">
        <f>VLOOKUP(D90&amp;B90&amp;A90,分仓ST!A:E,5,0)</f>
        <v>#N/A</v>
      </c>
      <c r="H90" t="e">
        <f>_xlfn.XLOOKUP(E90,预约送货单!F:F,预约送货单!E:E)</f>
        <v>#N/A</v>
      </c>
      <c r="J90" t="e">
        <f>VLOOKUP(E90,预约送货单!F:N,9,0)</f>
        <v>#N/A</v>
      </c>
      <c r="K90" t="str">
        <f t="shared" si="4"/>
        <v>广州</v>
      </c>
    </row>
    <row r="91" spans="3:11">
      <c r="C91" t="e">
        <f>_xlfn.XLOOKUP(E91,预约送货单!F:F,预约送货单!D:D)</f>
        <v>#N/A</v>
      </c>
      <c r="E91" t="e">
        <f>_xlfn.XLOOKUP(F91,预约送货单!Z:Z,预约送货单!F:F)</f>
        <v>#N/A</v>
      </c>
      <c r="F91" t="str">
        <f t="shared" si="3"/>
        <v/>
      </c>
      <c r="G91" t="e">
        <f>VLOOKUP(D91&amp;B91&amp;A91,分仓ST!A:E,5,0)</f>
        <v>#N/A</v>
      </c>
      <c r="H91" t="e">
        <f>_xlfn.XLOOKUP(E91,预约送货单!F:F,预约送货单!E:E)</f>
        <v>#N/A</v>
      </c>
      <c r="J91" t="e">
        <f>VLOOKUP(E91,预约送货单!F:N,9,0)</f>
        <v>#N/A</v>
      </c>
      <c r="K91" t="str">
        <f t="shared" si="4"/>
        <v>广州</v>
      </c>
    </row>
    <row r="92" spans="3:11">
      <c r="C92" t="e">
        <f>_xlfn.XLOOKUP(E92,预约送货单!F:F,预约送货单!D:D)</f>
        <v>#N/A</v>
      </c>
      <c r="E92" t="e">
        <f>_xlfn.XLOOKUP(F92,预约送货单!Z:Z,预约送货单!F:F)</f>
        <v>#N/A</v>
      </c>
      <c r="F92" t="str">
        <f t="shared" si="3"/>
        <v/>
      </c>
      <c r="G92" t="e">
        <f>VLOOKUP(D92&amp;B92&amp;A92,分仓ST!A:E,5,0)</f>
        <v>#N/A</v>
      </c>
      <c r="H92" t="e">
        <f>_xlfn.XLOOKUP(E92,预约送货单!F:F,预约送货单!E:E)</f>
        <v>#N/A</v>
      </c>
      <c r="J92" t="e">
        <f>VLOOKUP(E92,预约送货单!F:N,9,0)</f>
        <v>#N/A</v>
      </c>
      <c r="K92" t="str">
        <f t="shared" si="4"/>
        <v>广州</v>
      </c>
    </row>
    <row r="93" spans="3:11">
      <c r="C93" t="e">
        <f>_xlfn.XLOOKUP(E93,预约送货单!F:F,预约送货单!D:D)</f>
        <v>#N/A</v>
      </c>
      <c r="E93" t="e">
        <f>_xlfn.XLOOKUP(F93,预约送货单!Z:Z,预约送货单!F:F)</f>
        <v>#N/A</v>
      </c>
      <c r="F93" t="str">
        <f t="shared" si="3"/>
        <v/>
      </c>
      <c r="G93" t="e">
        <f>VLOOKUP(D93&amp;B93&amp;A93,分仓ST!A:E,5,0)</f>
        <v>#N/A</v>
      </c>
      <c r="H93" t="e">
        <f>_xlfn.XLOOKUP(E93,预约送货单!F:F,预约送货单!E:E)</f>
        <v>#N/A</v>
      </c>
      <c r="J93" t="e">
        <f>VLOOKUP(E93,预约送货单!F:N,9,0)</f>
        <v>#N/A</v>
      </c>
      <c r="K93" t="str">
        <f t="shared" si="4"/>
        <v>广州</v>
      </c>
    </row>
    <row r="94" spans="3:11">
      <c r="C94" t="e">
        <f>_xlfn.XLOOKUP(E94,预约送货单!F:F,预约送货单!D:D)</f>
        <v>#N/A</v>
      </c>
      <c r="E94" t="e">
        <f>_xlfn.XLOOKUP(F94,预约送货单!Z:Z,预约送货单!F:F)</f>
        <v>#N/A</v>
      </c>
      <c r="F94" t="str">
        <f t="shared" si="3"/>
        <v/>
      </c>
      <c r="G94" t="e">
        <f>VLOOKUP(D94&amp;B94&amp;A94,分仓ST!A:E,5,0)</f>
        <v>#N/A</v>
      </c>
      <c r="H94" t="e">
        <f>_xlfn.XLOOKUP(E94,预约送货单!F:F,预约送货单!E:E)</f>
        <v>#N/A</v>
      </c>
      <c r="J94" t="e">
        <f>VLOOKUP(E94,预约送货单!F:N,9,0)</f>
        <v>#N/A</v>
      </c>
      <c r="K94" t="str">
        <f t="shared" si="4"/>
        <v>广州</v>
      </c>
    </row>
    <row r="95" spans="3:11">
      <c r="C95" t="e">
        <f>_xlfn.XLOOKUP(E95,预约送货单!F:F,预约送货单!D:D)</f>
        <v>#N/A</v>
      </c>
      <c r="E95" t="e">
        <f>_xlfn.XLOOKUP(F95,预约送货单!Z:Z,预约送货单!F:F)</f>
        <v>#N/A</v>
      </c>
      <c r="F95" t="str">
        <f t="shared" si="3"/>
        <v/>
      </c>
      <c r="G95" t="e">
        <f>VLOOKUP(D95&amp;B95&amp;A95,分仓ST!A:E,5,0)</f>
        <v>#N/A</v>
      </c>
      <c r="H95" t="e">
        <f>_xlfn.XLOOKUP(E95,预约送货单!F:F,预约送货单!E:E)</f>
        <v>#N/A</v>
      </c>
      <c r="J95" t="e">
        <f>VLOOKUP(E95,预约送货单!F:N,9,0)</f>
        <v>#N/A</v>
      </c>
      <c r="K95" t="str">
        <f t="shared" si="4"/>
        <v>广州</v>
      </c>
    </row>
    <row r="96" spans="3:11">
      <c r="C96" t="e">
        <f>_xlfn.XLOOKUP(E96,预约送货单!F:F,预约送货单!D:D)</f>
        <v>#N/A</v>
      </c>
      <c r="E96" t="e">
        <f>_xlfn.XLOOKUP(F96,预约送货单!Z:Z,预约送货单!F:F)</f>
        <v>#N/A</v>
      </c>
      <c r="F96" t="str">
        <f t="shared" si="3"/>
        <v/>
      </c>
      <c r="G96" t="e">
        <f>VLOOKUP(D96&amp;B96&amp;A96,分仓ST!A:E,5,0)</f>
        <v>#N/A</v>
      </c>
      <c r="H96" t="e">
        <f>_xlfn.XLOOKUP(E96,预约送货单!F:F,预约送货单!E:E)</f>
        <v>#N/A</v>
      </c>
      <c r="J96" t="e">
        <f>VLOOKUP(E96,预约送货单!F:N,9,0)</f>
        <v>#N/A</v>
      </c>
      <c r="K96" t="str">
        <f t="shared" si="4"/>
        <v>广州</v>
      </c>
    </row>
    <row r="97" spans="3:11">
      <c r="C97" t="e">
        <f>_xlfn.XLOOKUP(E97,预约送货单!F:F,预约送货单!D:D)</f>
        <v>#N/A</v>
      </c>
      <c r="E97" t="e">
        <f>_xlfn.XLOOKUP(F97,预约送货单!Z:Z,预约送货单!F:F)</f>
        <v>#N/A</v>
      </c>
      <c r="F97" t="str">
        <f t="shared" si="3"/>
        <v/>
      </c>
      <c r="G97" t="e">
        <f>VLOOKUP(D97&amp;B97&amp;A97,分仓ST!A:E,5,0)</f>
        <v>#N/A</v>
      </c>
      <c r="H97" t="e">
        <f>_xlfn.XLOOKUP(E97,预约送货单!F:F,预约送货单!E:E)</f>
        <v>#N/A</v>
      </c>
      <c r="J97" t="e">
        <f>VLOOKUP(E97,预约送货单!F:N,9,0)</f>
        <v>#N/A</v>
      </c>
      <c r="K97" t="str">
        <f t="shared" si="4"/>
        <v>广州</v>
      </c>
    </row>
    <row r="98" spans="3:11">
      <c r="C98" t="e">
        <f>_xlfn.XLOOKUP(E98,预约送货单!F:F,预约送货单!D:D)</f>
        <v>#N/A</v>
      </c>
      <c r="E98" t="e">
        <f>_xlfn.XLOOKUP(F98,预约送货单!Z:Z,预约送货单!F:F)</f>
        <v>#N/A</v>
      </c>
      <c r="F98" t="str">
        <f t="shared" si="3"/>
        <v/>
      </c>
      <c r="G98" t="e">
        <f>VLOOKUP(D98&amp;B98&amp;A98,分仓ST!A:E,5,0)</f>
        <v>#N/A</v>
      </c>
      <c r="H98" t="e">
        <f>_xlfn.XLOOKUP(E98,预约送货单!F:F,预约送货单!E:E)</f>
        <v>#N/A</v>
      </c>
      <c r="J98" t="e">
        <f>VLOOKUP(E98,预约送货单!F:N,9,0)</f>
        <v>#N/A</v>
      </c>
      <c r="K98" t="str">
        <f t="shared" si="4"/>
        <v>广州</v>
      </c>
    </row>
    <row r="99" spans="3:11">
      <c r="C99" t="e">
        <f>_xlfn.XLOOKUP(E99,预约送货单!F:F,预约送货单!D:D)</f>
        <v>#N/A</v>
      </c>
      <c r="E99" t="e">
        <f>_xlfn.XLOOKUP(F99,预约送货单!Z:Z,预约送货单!F:F)</f>
        <v>#N/A</v>
      </c>
      <c r="F99" t="str">
        <f t="shared" si="3"/>
        <v/>
      </c>
      <c r="G99" t="e">
        <f>VLOOKUP(D99&amp;B99&amp;A99,分仓ST!A:E,5,0)</f>
        <v>#N/A</v>
      </c>
      <c r="H99" t="e">
        <f>_xlfn.XLOOKUP(E99,预约送货单!F:F,预约送货单!E:E)</f>
        <v>#N/A</v>
      </c>
      <c r="J99" t="e">
        <f>VLOOKUP(E99,预约送货单!F:N,9,0)</f>
        <v>#N/A</v>
      </c>
      <c r="K99" t="str">
        <f t="shared" si="4"/>
        <v>广州</v>
      </c>
    </row>
    <row r="100" spans="3:11">
      <c r="C100" t="e">
        <f>_xlfn.XLOOKUP(E100,预约送货单!F:F,预约送货单!D:D)</f>
        <v>#N/A</v>
      </c>
      <c r="E100" t="e">
        <f>_xlfn.XLOOKUP(F100,预约送货单!Z:Z,预约送货单!F:F)</f>
        <v>#N/A</v>
      </c>
      <c r="F100" t="str">
        <f t="shared" si="3"/>
        <v/>
      </c>
      <c r="G100" t="e">
        <f>VLOOKUP(D100&amp;B100&amp;A100,分仓ST!A:E,5,0)</f>
        <v>#N/A</v>
      </c>
      <c r="H100" t="e">
        <f>_xlfn.XLOOKUP(E100,预约送货单!F:F,预约送货单!E:E)</f>
        <v>#N/A</v>
      </c>
      <c r="J100" t="e">
        <f>VLOOKUP(E100,预约送货单!F:N,9,0)</f>
        <v>#N/A</v>
      </c>
      <c r="K100" t="str">
        <f t="shared" si="4"/>
        <v>广州</v>
      </c>
    </row>
    <row r="101" spans="3:11">
      <c r="C101" t="e">
        <f>_xlfn.XLOOKUP(E101,预约送货单!F:F,预约送货单!D:D)</f>
        <v>#N/A</v>
      </c>
      <c r="E101" t="e">
        <f>_xlfn.XLOOKUP(F101,预约送货单!Z:Z,预约送货单!F:F)</f>
        <v>#N/A</v>
      </c>
      <c r="F101" t="str">
        <f t="shared" si="3"/>
        <v/>
      </c>
      <c r="G101" t="e">
        <f>VLOOKUP(D101&amp;B101&amp;A101,分仓ST!A:E,5,0)</f>
        <v>#N/A</v>
      </c>
      <c r="H101" t="e">
        <f>_xlfn.XLOOKUP(E101,预约送货单!F:F,预约送货单!E:E)</f>
        <v>#N/A</v>
      </c>
      <c r="J101" t="e">
        <f>VLOOKUP(E101,预约送货单!F:N,9,0)</f>
        <v>#N/A</v>
      </c>
      <c r="K101" t="str">
        <f t="shared" si="4"/>
        <v>广州</v>
      </c>
    </row>
    <row r="102" spans="3:11">
      <c r="C102" t="e">
        <f>_xlfn.XLOOKUP(E102,预约送货单!F:F,预约送货单!D:D)</f>
        <v>#N/A</v>
      </c>
      <c r="E102" t="e">
        <f>_xlfn.XLOOKUP(F102,预约送货单!Z:Z,预约送货单!F:F)</f>
        <v>#N/A</v>
      </c>
      <c r="F102" t="str">
        <f t="shared" si="3"/>
        <v/>
      </c>
      <c r="G102" t="e">
        <f>VLOOKUP(D102&amp;B102&amp;A102,分仓ST!A:E,5,0)</f>
        <v>#N/A</v>
      </c>
      <c r="H102" t="e">
        <f>_xlfn.XLOOKUP(E102,预约送货单!F:F,预约送货单!E:E)</f>
        <v>#N/A</v>
      </c>
      <c r="J102" t="e">
        <f>VLOOKUP(E102,预约送货单!F:N,9,0)</f>
        <v>#N/A</v>
      </c>
      <c r="K102" t="str">
        <f t="shared" si="4"/>
        <v>广州</v>
      </c>
    </row>
    <row r="103" spans="3:11">
      <c r="C103" t="e">
        <f>_xlfn.XLOOKUP(E103,预约送货单!F:F,预约送货单!D:D)</f>
        <v>#N/A</v>
      </c>
      <c r="E103" t="e">
        <f>_xlfn.XLOOKUP(F103,预约送货单!Z:Z,预约送货单!F:F)</f>
        <v>#N/A</v>
      </c>
      <c r="F103" t="str">
        <f t="shared" si="3"/>
        <v/>
      </c>
      <c r="G103" t="e">
        <f>VLOOKUP(D103&amp;B103&amp;A103,分仓ST!A:E,5,0)</f>
        <v>#N/A</v>
      </c>
      <c r="H103" t="e">
        <f>_xlfn.XLOOKUP(E103,预约送货单!F:F,预约送货单!E:E)</f>
        <v>#N/A</v>
      </c>
      <c r="J103" t="e">
        <f>VLOOKUP(E103,预约送货单!F:N,9,0)</f>
        <v>#N/A</v>
      </c>
      <c r="K103" t="str">
        <f t="shared" si="4"/>
        <v>广州</v>
      </c>
    </row>
    <row r="104" spans="3:11">
      <c r="C104" t="e">
        <f>_xlfn.XLOOKUP(E104,预约送货单!F:F,预约送货单!D:D)</f>
        <v>#N/A</v>
      </c>
      <c r="E104" t="e">
        <f>_xlfn.XLOOKUP(F104,预约送货单!Z:Z,预约送货单!F:F)</f>
        <v>#N/A</v>
      </c>
      <c r="F104" t="str">
        <f t="shared" si="3"/>
        <v/>
      </c>
      <c r="G104" t="e">
        <f>VLOOKUP(D104&amp;B104&amp;A104,分仓ST!A:E,5,0)</f>
        <v>#N/A</v>
      </c>
      <c r="H104" t="e">
        <f>_xlfn.XLOOKUP(E104,预约送货单!F:F,预约送货单!E:E)</f>
        <v>#N/A</v>
      </c>
      <c r="J104" t="e">
        <f>VLOOKUP(E104,预约送货单!F:N,9,0)</f>
        <v>#N/A</v>
      </c>
      <c r="K104" t="str">
        <f t="shared" si="4"/>
        <v>广州</v>
      </c>
    </row>
    <row r="105" spans="3:11">
      <c r="C105" t="e">
        <f>_xlfn.XLOOKUP(E105,预约送货单!F:F,预约送货单!D:D)</f>
        <v>#N/A</v>
      </c>
      <c r="E105" t="e">
        <f>_xlfn.XLOOKUP(F105,预约送货单!Z:Z,预约送货单!F:F)</f>
        <v>#N/A</v>
      </c>
      <c r="F105" t="str">
        <f t="shared" si="3"/>
        <v/>
      </c>
      <c r="G105" t="e">
        <f>VLOOKUP(D105&amp;B105&amp;A105,分仓ST!A:E,5,0)</f>
        <v>#N/A</v>
      </c>
      <c r="H105" t="e">
        <f>_xlfn.XLOOKUP(E105,预约送货单!F:F,预约送货单!E:E)</f>
        <v>#N/A</v>
      </c>
      <c r="J105" t="e">
        <f>VLOOKUP(E105,预约送货单!F:N,9,0)</f>
        <v>#N/A</v>
      </c>
      <c r="K105" t="str">
        <f t="shared" si="4"/>
        <v>广州</v>
      </c>
    </row>
    <row r="106" spans="3:11">
      <c r="C106" t="e">
        <f>_xlfn.XLOOKUP(E106,预约送货单!F:F,预约送货单!D:D)</f>
        <v>#N/A</v>
      </c>
      <c r="E106" t="e">
        <f>_xlfn.XLOOKUP(F106,预约送货单!Z:Z,预约送货单!F:F)</f>
        <v>#N/A</v>
      </c>
      <c r="F106" t="str">
        <f t="shared" si="3"/>
        <v/>
      </c>
      <c r="G106" t="e">
        <f>VLOOKUP(D106&amp;B106&amp;A106,分仓ST!A:E,5,0)</f>
        <v>#N/A</v>
      </c>
      <c r="H106" t="e">
        <f>_xlfn.XLOOKUP(E106,预约送货单!F:F,预约送货单!E:E)</f>
        <v>#N/A</v>
      </c>
      <c r="J106" t="e">
        <f>VLOOKUP(E106,预约送货单!F:N,9,0)</f>
        <v>#N/A</v>
      </c>
      <c r="K106" t="str">
        <f t="shared" si="4"/>
        <v>广州</v>
      </c>
    </row>
    <row r="107" spans="3:11">
      <c r="C107" t="e">
        <f>_xlfn.XLOOKUP(E107,预约送货单!F:F,预约送货单!D:D)</f>
        <v>#N/A</v>
      </c>
      <c r="E107" t="e">
        <f>_xlfn.XLOOKUP(F107,预约送货单!Z:Z,预约送货单!F:F)</f>
        <v>#N/A</v>
      </c>
      <c r="F107" t="str">
        <f t="shared" si="3"/>
        <v/>
      </c>
      <c r="G107" t="e">
        <f>VLOOKUP(D107&amp;B107&amp;A107,分仓ST!A:E,5,0)</f>
        <v>#N/A</v>
      </c>
      <c r="H107" t="e">
        <f>_xlfn.XLOOKUP(E107,预约送货单!F:F,预约送货单!E:E)</f>
        <v>#N/A</v>
      </c>
      <c r="J107" t="e">
        <f>VLOOKUP(E107,预约送货单!F:N,9,0)</f>
        <v>#N/A</v>
      </c>
      <c r="K107" t="str">
        <f t="shared" si="4"/>
        <v>广州</v>
      </c>
    </row>
    <row r="108" spans="3:11">
      <c r="C108" t="e">
        <f>_xlfn.XLOOKUP(E108,预约送货单!F:F,预约送货单!D:D)</f>
        <v>#N/A</v>
      </c>
      <c r="E108" t="e">
        <f>_xlfn.XLOOKUP(F108,预约送货单!Z:Z,预约送货单!F:F)</f>
        <v>#N/A</v>
      </c>
      <c r="F108" t="str">
        <f t="shared" ref="F108:F171" si="5">A108&amp;B108</f>
        <v/>
      </c>
      <c r="G108" t="e">
        <f>VLOOKUP(D108&amp;B108&amp;A108,分仓ST!A:E,5,0)</f>
        <v>#N/A</v>
      </c>
      <c r="H108" t="e">
        <f>_xlfn.XLOOKUP(E108,预约送货单!F:F,预约送货单!E:E)</f>
        <v>#N/A</v>
      </c>
      <c r="J108" t="e">
        <f>VLOOKUP(E108,预约送货单!F:N,9,0)</f>
        <v>#N/A</v>
      </c>
      <c r="K108" t="str">
        <f t="shared" ref="K108:K171" si="6">IF(D108="香港仓","香港",IF(D108="武汉仓","武汉","广州"))</f>
        <v>广州</v>
      </c>
    </row>
    <row r="109" spans="3:11">
      <c r="C109" t="e">
        <f>_xlfn.XLOOKUP(E109,预约送货单!F:F,预约送货单!D:D)</f>
        <v>#N/A</v>
      </c>
      <c r="E109" t="e">
        <f>_xlfn.XLOOKUP(F109,预约送货单!Z:Z,预约送货单!F:F)</f>
        <v>#N/A</v>
      </c>
      <c r="F109" t="str">
        <f t="shared" si="5"/>
        <v/>
      </c>
      <c r="G109" t="e">
        <f>VLOOKUP(D109&amp;B109&amp;A109,分仓ST!A:E,5,0)</f>
        <v>#N/A</v>
      </c>
      <c r="H109" t="e">
        <f>_xlfn.XLOOKUP(E109,预约送货单!F:F,预约送货单!E:E)</f>
        <v>#N/A</v>
      </c>
      <c r="J109" t="e">
        <f>VLOOKUP(E109,预约送货单!F:N,9,0)</f>
        <v>#N/A</v>
      </c>
      <c r="K109" t="str">
        <f t="shared" si="6"/>
        <v>广州</v>
      </c>
    </row>
    <row r="110" spans="3:11">
      <c r="C110" t="e">
        <f>_xlfn.XLOOKUP(E110,预约送货单!F:F,预约送货单!D:D)</f>
        <v>#N/A</v>
      </c>
      <c r="E110" t="e">
        <f>_xlfn.XLOOKUP(F110,预约送货单!Z:Z,预约送货单!F:F)</f>
        <v>#N/A</v>
      </c>
      <c r="F110" t="str">
        <f t="shared" si="5"/>
        <v/>
      </c>
      <c r="G110" t="e">
        <f>VLOOKUP(D110&amp;B110&amp;A110,分仓ST!A:E,5,0)</f>
        <v>#N/A</v>
      </c>
      <c r="H110" t="e">
        <f>_xlfn.XLOOKUP(E110,预约送货单!F:F,预约送货单!E:E)</f>
        <v>#N/A</v>
      </c>
      <c r="J110" t="e">
        <f>VLOOKUP(E110,预约送货单!F:N,9,0)</f>
        <v>#N/A</v>
      </c>
      <c r="K110" t="str">
        <f t="shared" si="6"/>
        <v>广州</v>
      </c>
    </row>
    <row r="111" spans="3:11">
      <c r="C111" t="e">
        <f>_xlfn.XLOOKUP(E111,预约送货单!F:F,预约送货单!D:D)</f>
        <v>#N/A</v>
      </c>
      <c r="E111" t="e">
        <f>_xlfn.XLOOKUP(F111,预约送货单!Z:Z,预约送货单!F:F)</f>
        <v>#N/A</v>
      </c>
      <c r="F111" t="str">
        <f t="shared" si="5"/>
        <v/>
      </c>
      <c r="G111" t="e">
        <f>VLOOKUP(D111&amp;B111&amp;A111,分仓ST!A:E,5,0)</f>
        <v>#N/A</v>
      </c>
      <c r="H111" t="e">
        <f>_xlfn.XLOOKUP(E111,预约送货单!F:F,预约送货单!E:E)</f>
        <v>#N/A</v>
      </c>
      <c r="J111" t="e">
        <f>VLOOKUP(E111,预约送货单!F:N,9,0)</f>
        <v>#N/A</v>
      </c>
      <c r="K111" t="str">
        <f t="shared" si="6"/>
        <v>广州</v>
      </c>
    </row>
    <row r="112" spans="3:11">
      <c r="C112" t="e">
        <f>_xlfn.XLOOKUP(E112,预约送货单!F:F,预约送货单!D:D)</f>
        <v>#N/A</v>
      </c>
      <c r="E112" t="e">
        <f>_xlfn.XLOOKUP(F112,预约送货单!Z:Z,预约送货单!F:F)</f>
        <v>#N/A</v>
      </c>
      <c r="F112" t="str">
        <f t="shared" si="5"/>
        <v/>
      </c>
      <c r="G112" t="e">
        <f>VLOOKUP(D112&amp;B112&amp;A112,分仓ST!A:E,5,0)</f>
        <v>#N/A</v>
      </c>
      <c r="H112" t="e">
        <f>_xlfn.XLOOKUP(E112,预约送货单!F:F,预约送货单!E:E)</f>
        <v>#N/A</v>
      </c>
      <c r="J112" t="e">
        <f>VLOOKUP(E112,预约送货单!F:N,9,0)</f>
        <v>#N/A</v>
      </c>
      <c r="K112" t="str">
        <f t="shared" si="6"/>
        <v>广州</v>
      </c>
    </row>
    <row r="113" spans="3:11">
      <c r="C113" t="e">
        <f>_xlfn.XLOOKUP(E113,预约送货单!F:F,预约送货单!D:D)</f>
        <v>#N/A</v>
      </c>
      <c r="E113" t="e">
        <f>_xlfn.XLOOKUP(F113,预约送货单!Z:Z,预约送货单!F:F)</f>
        <v>#N/A</v>
      </c>
      <c r="F113" t="str">
        <f t="shared" si="5"/>
        <v/>
      </c>
      <c r="G113" t="e">
        <f>VLOOKUP(D113&amp;B113&amp;A113,分仓ST!A:E,5,0)</f>
        <v>#N/A</v>
      </c>
      <c r="H113" t="e">
        <f>_xlfn.XLOOKUP(E113,预约送货单!F:F,预约送货单!E:E)</f>
        <v>#N/A</v>
      </c>
      <c r="J113" t="e">
        <f>VLOOKUP(E113,预约送货单!F:N,9,0)</f>
        <v>#N/A</v>
      </c>
      <c r="K113" t="str">
        <f t="shared" si="6"/>
        <v>广州</v>
      </c>
    </row>
    <row r="114" spans="3:11">
      <c r="C114" t="e">
        <f>_xlfn.XLOOKUP(E114,预约送货单!F:F,预约送货单!D:D)</f>
        <v>#N/A</v>
      </c>
      <c r="E114" t="e">
        <f>_xlfn.XLOOKUP(F114,预约送货单!Z:Z,预约送货单!F:F)</f>
        <v>#N/A</v>
      </c>
      <c r="F114" t="str">
        <f t="shared" si="5"/>
        <v/>
      </c>
      <c r="G114" t="e">
        <f>VLOOKUP(D114&amp;B114&amp;A114,分仓ST!A:E,5,0)</f>
        <v>#N/A</v>
      </c>
      <c r="H114" t="e">
        <f>_xlfn.XLOOKUP(E114,预约送货单!F:F,预约送货单!E:E)</f>
        <v>#N/A</v>
      </c>
      <c r="J114" t="e">
        <f>VLOOKUP(E114,预约送货单!F:N,9,0)</f>
        <v>#N/A</v>
      </c>
      <c r="K114" t="str">
        <f t="shared" si="6"/>
        <v>广州</v>
      </c>
    </row>
    <row r="115" spans="3:11">
      <c r="C115" t="e">
        <f>_xlfn.XLOOKUP(E115,预约送货单!F:F,预约送货单!D:D)</f>
        <v>#N/A</v>
      </c>
      <c r="E115" t="e">
        <f>_xlfn.XLOOKUP(F115,预约送货单!Z:Z,预约送货单!F:F)</f>
        <v>#N/A</v>
      </c>
      <c r="F115" t="str">
        <f t="shared" si="5"/>
        <v/>
      </c>
      <c r="G115" t="e">
        <f>VLOOKUP(D115&amp;B115&amp;A115,分仓ST!A:E,5,0)</f>
        <v>#N/A</v>
      </c>
      <c r="H115" t="e">
        <f>_xlfn.XLOOKUP(E115,预约送货单!F:F,预约送货单!E:E)</f>
        <v>#N/A</v>
      </c>
      <c r="J115" t="e">
        <f>VLOOKUP(E115,预约送货单!F:N,9,0)</f>
        <v>#N/A</v>
      </c>
      <c r="K115" t="str">
        <f t="shared" si="6"/>
        <v>广州</v>
      </c>
    </row>
    <row r="116" spans="3:11">
      <c r="C116" t="e">
        <f>_xlfn.XLOOKUP(E116,预约送货单!F:F,预约送货单!D:D)</f>
        <v>#N/A</v>
      </c>
      <c r="E116" t="e">
        <f>_xlfn.XLOOKUP(F116,预约送货单!Z:Z,预约送货单!F:F)</f>
        <v>#N/A</v>
      </c>
      <c r="F116" t="str">
        <f t="shared" si="5"/>
        <v/>
      </c>
      <c r="G116" t="e">
        <f>VLOOKUP(D116&amp;B116&amp;A116,分仓ST!A:E,5,0)</f>
        <v>#N/A</v>
      </c>
      <c r="H116" t="e">
        <f>_xlfn.XLOOKUP(E116,预约送货单!F:F,预约送货单!E:E)</f>
        <v>#N/A</v>
      </c>
      <c r="J116" t="e">
        <f>VLOOKUP(E116,预约送货单!F:N,9,0)</f>
        <v>#N/A</v>
      </c>
      <c r="K116" t="str">
        <f t="shared" si="6"/>
        <v>广州</v>
      </c>
    </row>
    <row r="117" spans="3:11">
      <c r="C117" t="e">
        <f>_xlfn.XLOOKUP(E117,预约送货单!F:F,预约送货单!D:D)</f>
        <v>#N/A</v>
      </c>
      <c r="E117" t="e">
        <f>_xlfn.XLOOKUP(F117,预约送货单!Z:Z,预约送货单!F:F)</f>
        <v>#N/A</v>
      </c>
      <c r="F117" t="str">
        <f t="shared" si="5"/>
        <v/>
      </c>
      <c r="G117" t="e">
        <f>VLOOKUP(D117&amp;B117&amp;A117,分仓ST!A:E,5,0)</f>
        <v>#N/A</v>
      </c>
      <c r="H117" t="e">
        <f>_xlfn.XLOOKUP(E117,预约送货单!F:F,预约送货单!E:E)</f>
        <v>#N/A</v>
      </c>
      <c r="J117" t="e">
        <f>VLOOKUP(E117,预约送货单!F:N,9,0)</f>
        <v>#N/A</v>
      </c>
      <c r="K117" t="str">
        <f t="shared" si="6"/>
        <v>广州</v>
      </c>
    </row>
    <row r="118" spans="3:11">
      <c r="C118" t="e">
        <f>_xlfn.XLOOKUP(E118,预约送货单!F:F,预约送货单!D:D)</f>
        <v>#N/A</v>
      </c>
      <c r="E118" t="e">
        <f>_xlfn.XLOOKUP(F118,预约送货单!Z:Z,预约送货单!F:F)</f>
        <v>#N/A</v>
      </c>
      <c r="F118" t="str">
        <f t="shared" si="5"/>
        <v/>
      </c>
      <c r="G118" t="e">
        <f>VLOOKUP(D118&amp;B118&amp;A118,分仓ST!A:E,5,0)</f>
        <v>#N/A</v>
      </c>
      <c r="H118" t="e">
        <f>_xlfn.XLOOKUP(E118,预约送货单!F:F,预约送货单!E:E)</f>
        <v>#N/A</v>
      </c>
      <c r="J118" t="e">
        <f>VLOOKUP(E118,预约送货单!F:N,9,0)</f>
        <v>#N/A</v>
      </c>
      <c r="K118" t="str">
        <f t="shared" si="6"/>
        <v>广州</v>
      </c>
    </row>
    <row r="119" spans="3:11">
      <c r="C119" t="e">
        <f>_xlfn.XLOOKUP(E119,预约送货单!F:F,预约送货单!D:D)</f>
        <v>#N/A</v>
      </c>
      <c r="E119" t="e">
        <f>_xlfn.XLOOKUP(F119,预约送货单!Z:Z,预约送货单!F:F)</f>
        <v>#N/A</v>
      </c>
      <c r="F119" t="str">
        <f t="shared" si="5"/>
        <v/>
      </c>
      <c r="G119" t="e">
        <f>VLOOKUP(D119&amp;B119&amp;A119,分仓ST!A:E,5,0)</f>
        <v>#N/A</v>
      </c>
      <c r="H119" t="e">
        <f>_xlfn.XLOOKUP(E119,预约送货单!F:F,预约送货单!E:E)</f>
        <v>#N/A</v>
      </c>
      <c r="J119" t="e">
        <f>VLOOKUP(E119,预约送货单!F:N,9,0)</f>
        <v>#N/A</v>
      </c>
      <c r="K119" t="str">
        <f t="shared" si="6"/>
        <v>广州</v>
      </c>
    </row>
    <row r="120" spans="3:11">
      <c r="C120" t="e">
        <f>_xlfn.XLOOKUP(E120,预约送货单!F:F,预约送货单!D:D)</f>
        <v>#N/A</v>
      </c>
      <c r="E120" t="e">
        <f>_xlfn.XLOOKUP(F120,预约送货单!Z:Z,预约送货单!F:F)</f>
        <v>#N/A</v>
      </c>
      <c r="F120" t="str">
        <f t="shared" si="5"/>
        <v/>
      </c>
      <c r="G120" t="e">
        <f>VLOOKUP(D120&amp;B120&amp;A120,分仓ST!A:E,5,0)</f>
        <v>#N/A</v>
      </c>
      <c r="H120" t="e">
        <f>_xlfn.XLOOKUP(E120,预约送货单!F:F,预约送货单!E:E)</f>
        <v>#N/A</v>
      </c>
      <c r="J120" t="e">
        <f>VLOOKUP(E120,预约送货单!F:N,9,0)</f>
        <v>#N/A</v>
      </c>
      <c r="K120" t="str">
        <f t="shared" si="6"/>
        <v>广州</v>
      </c>
    </row>
    <row r="121" spans="3:11">
      <c r="C121" t="e">
        <f>_xlfn.XLOOKUP(E121,预约送货单!F:F,预约送货单!D:D)</f>
        <v>#N/A</v>
      </c>
      <c r="E121" t="e">
        <f>_xlfn.XLOOKUP(F121,预约送货单!Z:Z,预约送货单!F:F)</f>
        <v>#N/A</v>
      </c>
      <c r="F121" t="str">
        <f t="shared" si="5"/>
        <v/>
      </c>
      <c r="G121" t="e">
        <f>VLOOKUP(D121&amp;B121&amp;A121,分仓ST!A:E,5,0)</f>
        <v>#N/A</v>
      </c>
      <c r="H121" t="e">
        <f>_xlfn.XLOOKUP(E121,预约送货单!F:F,预约送货单!E:E)</f>
        <v>#N/A</v>
      </c>
      <c r="J121" t="e">
        <f>VLOOKUP(E121,预约送货单!F:N,9,0)</f>
        <v>#N/A</v>
      </c>
      <c r="K121" t="str">
        <f t="shared" si="6"/>
        <v>广州</v>
      </c>
    </row>
    <row r="122" spans="3:11">
      <c r="C122" t="e">
        <f>_xlfn.XLOOKUP(E122,预约送货单!F:F,预约送货单!D:D)</f>
        <v>#N/A</v>
      </c>
      <c r="E122" t="e">
        <f>_xlfn.XLOOKUP(F122,预约送货单!Z:Z,预约送货单!F:F)</f>
        <v>#N/A</v>
      </c>
      <c r="F122" t="str">
        <f t="shared" si="5"/>
        <v/>
      </c>
      <c r="G122" t="e">
        <f>VLOOKUP(D122&amp;B122&amp;A122,分仓ST!A:E,5,0)</f>
        <v>#N/A</v>
      </c>
      <c r="H122" t="e">
        <f>_xlfn.XLOOKUP(E122,预约送货单!F:F,预约送货单!E:E)</f>
        <v>#N/A</v>
      </c>
      <c r="J122" t="e">
        <f>VLOOKUP(E122,预约送货单!F:N,9,0)</f>
        <v>#N/A</v>
      </c>
      <c r="K122" t="str">
        <f t="shared" si="6"/>
        <v>广州</v>
      </c>
    </row>
    <row r="123" spans="3:11">
      <c r="C123" t="e">
        <f>_xlfn.XLOOKUP(E123,预约送货单!F:F,预约送货单!D:D)</f>
        <v>#N/A</v>
      </c>
      <c r="E123" t="e">
        <f>_xlfn.XLOOKUP(F123,预约送货单!Z:Z,预约送货单!F:F)</f>
        <v>#N/A</v>
      </c>
      <c r="F123" t="str">
        <f t="shared" si="5"/>
        <v/>
      </c>
      <c r="G123" t="e">
        <f>VLOOKUP(D123&amp;B123&amp;A123,分仓ST!A:E,5,0)</f>
        <v>#N/A</v>
      </c>
      <c r="H123" t="e">
        <f>_xlfn.XLOOKUP(E123,预约送货单!F:F,预约送货单!E:E)</f>
        <v>#N/A</v>
      </c>
      <c r="J123" t="e">
        <f>VLOOKUP(E123,预约送货单!F:N,9,0)</f>
        <v>#N/A</v>
      </c>
      <c r="K123" t="str">
        <f t="shared" si="6"/>
        <v>广州</v>
      </c>
    </row>
    <row r="124" spans="3:11">
      <c r="C124" t="e">
        <f>_xlfn.XLOOKUP(E124,预约送货单!F:F,预约送货单!D:D)</f>
        <v>#N/A</v>
      </c>
      <c r="E124" t="e">
        <f>_xlfn.XLOOKUP(F124,预约送货单!Z:Z,预约送货单!F:F)</f>
        <v>#N/A</v>
      </c>
      <c r="F124" t="str">
        <f t="shared" si="5"/>
        <v/>
      </c>
      <c r="G124" t="e">
        <f>VLOOKUP(D124&amp;B124&amp;A124,分仓ST!A:E,5,0)</f>
        <v>#N/A</v>
      </c>
      <c r="H124" t="e">
        <f>_xlfn.XLOOKUP(E124,预约送货单!F:F,预约送货单!E:E)</f>
        <v>#N/A</v>
      </c>
      <c r="J124" t="e">
        <f>VLOOKUP(E124,预约送货单!F:N,9,0)</f>
        <v>#N/A</v>
      </c>
      <c r="K124" t="str">
        <f t="shared" si="6"/>
        <v>广州</v>
      </c>
    </row>
    <row r="125" spans="3:11">
      <c r="C125" t="e">
        <f>_xlfn.XLOOKUP(E125,预约送货单!F:F,预约送货单!D:D)</f>
        <v>#N/A</v>
      </c>
      <c r="E125" t="e">
        <f>_xlfn.XLOOKUP(F125,预约送货单!Z:Z,预约送货单!F:F)</f>
        <v>#N/A</v>
      </c>
      <c r="F125" t="str">
        <f t="shared" si="5"/>
        <v/>
      </c>
      <c r="G125" t="e">
        <f>VLOOKUP(D125&amp;B125&amp;A125,分仓ST!A:E,5,0)</f>
        <v>#N/A</v>
      </c>
      <c r="H125" t="e">
        <f>_xlfn.XLOOKUP(E125,预约送货单!F:F,预约送货单!E:E)</f>
        <v>#N/A</v>
      </c>
      <c r="J125" t="e">
        <f>VLOOKUP(E125,预约送货单!F:N,9,0)</f>
        <v>#N/A</v>
      </c>
      <c r="K125" t="str">
        <f t="shared" si="6"/>
        <v>广州</v>
      </c>
    </row>
    <row r="126" spans="3:11">
      <c r="C126" t="e">
        <f>_xlfn.XLOOKUP(E126,预约送货单!F:F,预约送货单!D:D)</f>
        <v>#N/A</v>
      </c>
      <c r="E126" t="e">
        <f>_xlfn.XLOOKUP(F126,预约送货单!Z:Z,预约送货单!F:F)</f>
        <v>#N/A</v>
      </c>
      <c r="F126" t="str">
        <f t="shared" si="5"/>
        <v/>
      </c>
      <c r="G126" t="e">
        <f>VLOOKUP(D126&amp;B126&amp;A126,分仓ST!A:E,5,0)</f>
        <v>#N/A</v>
      </c>
      <c r="H126" t="e">
        <f>_xlfn.XLOOKUP(E126,预约送货单!F:F,预约送货单!E:E)</f>
        <v>#N/A</v>
      </c>
      <c r="J126" t="e">
        <f>VLOOKUP(E126,预约送货单!F:N,9,0)</f>
        <v>#N/A</v>
      </c>
      <c r="K126" t="str">
        <f t="shared" si="6"/>
        <v>广州</v>
      </c>
    </row>
    <row r="127" spans="3:11">
      <c r="C127" t="e">
        <f>_xlfn.XLOOKUP(E127,预约送货单!F:F,预约送货单!D:D)</f>
        <v>#N/A</v>
      </c>
      <c r="E127" t="e">
        <f>_xlfn.XLOOKUP(F127,预约送货单!Z:Z,预约送货单!F:F)</f>
        <v>#N/A</v>
      </c>
      <c r="F127" t="str">
        <f t="shared" si="5"/>
        <v/>
      </c>
      <c r="G127" t="e">
        <f>VLOOKUP(D127&amp;B127&amp;A127,分仓ST!A:E,5,0)</f>
        <v>#N/A</v>
      </c>
      <c r="H127" t="e">
        <f>_xlfn.XLOOKUP(E127,预约送货单!F:F,预约送货单!E:E)</f>
        <v>#N/A</v>
      </c>
      <c r="J127" t="e">
        <f>VLOOKUP(E127,预约送货单!F:N,9,0)</f>
        <v>#N/A</v>
      </c>
      <c r="K127" t="str">
        <f t="shared" si="6"/>
        <v>广州</v>
      </c>
    </row>
    <row r="128" spans="3:11">
      <c r="C128" t="e">
        <f>_xlfn.XLOOKUP(E128,预约送货单!F:F,预约送货单!D:D)</f>
        <v>#N/A</v>
      </c>
      <c r="E128" t="e">
        <f>_xlfn.XLOOKUP(F128,预约送货单!Z:Z,预约送货单!F:F)</f>
        <v>#N/A</v>
      </c>
      <c r="F128" t="str">
        <f t="shared" si="5"/>
        <v/>
      </c>
      <c r="G128" t="e">
        <f>VLOOKUP(D128&amp;B128&amp;A128,分仓ST!A:E,5,0)</f>
        <v>#N/A</v>
      </c>
      <c r="H128" t="e">
        <f>_xlfn.XLOOKUP(E128,预约送货单!F:F,预约送货单!E:E)</f>
        <v>#N/A</v>
      </c>
      <c r="J128" t="e">
        <f>VLOOKUP(E128,预约送货单!F:N,9,0)</f>
        <v>#N/A</v>
      </c>
      <c r="K128" t="str">
        <f t="shared" si="6"/>
        <v>广州</v>
      </c>
    </row>
    <row r="129" spans="3:11">
      <c r="C129" t="e">
        <f>_xlfn.XLOOKUP(E129,预约送货单!F:F,预约送货单!D:D)</f>
        <v>#N/A</v>
      </c>
      <c r="E129" t="e">
        <f>_xlfn.XLOOKUP(F129,预约送货单!Z:Z,预约送货单!F:F)</f>
        <v>#N/A</v>
      </c>
      <c r="F129" t="str">
        <f t="shared" si="5"/>
        <v/>
      </c>
      <c r="G129" t="e">
        <f>VLOOKUP(D129&amp;B129&amp;A129,分仓ST!A:E,5,0)</f>
        <v>#N/A</v>
      </c>
      <c r="H129" t="e">
        <f>_xlfn.XLOOKUP(E129,预约送货单!F:F,预约送货单!E:E)</f>
        <v>#N/A</v>
      </c>
      <c r="J129" t="e">
        <f>VLOOKUP(E129,预约送货单!F:N,9,0)</f>
        <v>#N/A</v>
      </c>
      <c r="K129" t="str">
        <f t="shared" si="6"/>
        <v>广州</v>
      </c>
    </row>
    <row r="130" spans="3:11">
      <c r="C130" t="e">
        <f>_xlfn.XLOOKUP(E130,预约送货单!F:F,预约送货单!D:D)</f>
        <v>#N/A</v>
      </c>
      <c r="E130" t="e">
        <f>_xlfn.XLOOKUP(F130,预约送货单!Z:Z,预约送货单!F:F)</f>
        <v>#N/A</v>
      </c>
      <c r="F130" t="str">
        <f t="shared" si="5"/>
        <v/>
      </c>
      <c r="G130" t="e">
        <f>VLOOKUP(D130&amp;B130&amp;A130,分仓ST!A:E,5,0)</f>
        <v>#N/A</v>
      </c>
      <c r="H130" t="e">
        <f>_xlfn.XLOOKUP(E130,预约送货单!F:F,预约送货单!E:E)</f>
        <v>#N/A</v>
      </c>
      <c r="J130" t="e">
        <f>VLOOKUP(E130,预约送货单!F:N,9,0)</f>
        <v>#N/A</v>
      </c>
      <c r="K130" t="str">
        <f t="shared" si="6"/>
        <v>广州</v>
      </c>
    </row>
    <row r="131" spans="3:11">
      <c r="C131" t="e">
        <f>_xlfn.XLOOKUP(E131,预约送货单!F:F,预约送货单!D:D)</f>
        <v>#N/A</v>
      </c>
      <c r="E131" t="e">
        <f>_xlfn.XLOOKUP(F131,预约送货单!Z:Z,预约送货单!F:F)</f>
        <v>#N/A</v>
      </c>
      <c r="F131" t="str">
        <f t="shared" si="5"/>
        <v/>
      </c>
      <c r="G131" t="e">
        <f>VLOOKUP(D131&amp;B131&amp;A131,分仓ST!A:E,5,0)</f>
        <v>#N/A</v>
      </c>
      <c r="H131" t="e">
        <f>_xlfn.XLOOKUP(E131,预约送货单!F:F,预约送货单!E:E)</f>
        <v>#N/A</v>
      </c>
      <c r="J131" t="e">
        <f>VLOOKUP(E131,预约送货单!F:N,9,0)</f>
        <v>#N/A</v>
      </c>
      <c r="K131" t="str">
        <f t="shared" si="6"/>
        <v>广州</v>
      </c>
    </row>
    <row r="132" spans="3:11">
      <c r="C132" t="e">
        <f>_xlfn.XLOOKUP(E132,预约送货单!F:F,预约送货单!D:D)</f>
        <v>#N/A</v>
      </c>
      <c r="E132" t="e">
        <f>_xlfn.XLOOKUP(F132,预约送货单!Z:Z,预约送货单!F:F)</f>
        <v>#N/A</v>
      </c>
      <c r="F132" t="str">
        <f t="shared" si="5"/>
        <v/>
      </c>
      <c r="G132" t="e">
        <f>VLOOKUP(D132&amp;B132&amp;A132,分仓ST!A:E,5,0)</f>
        <v>#N/A</v>
      </c>
      <c r="H132" t="e">
        <f>_xlfn.XLOOKUP(E132,预约送货单!F:F,预约送货单!E:E)</f>
        <v>#N/A</v>
      </c>
      <c r="J132" t="e">
        <f>VLOOKUP(E132,预约送货单!F:N,9,0)</f>
        <v>#N/A</v>
      </c>
      <c r="K132" t="str">
        <f t="shared" si="6"/>
        <v>广州</v>
      </c>
    </row>
    <row r="133" spans="3:11">
      <c r="C133" t="e">
        <f>_xlfn.XLOOKUP(E133,预约送货单!F:F,预约送货单!D:D)</f>
        <v>#N/A</v>
      </c>
      <c r="E133" t="e">
        <f>_xlfn.XLOOKUP(F133,预约送货单!Z:Z,预约送货单!F:F)</f>
        <v>#N/A</v>
      </c>
      <c r="F133" t="str">
        <f t="shared" si="5"/>
        <v/>
      </c>
      <c r="G133" t="e">
        <f>VLOOKUP(D133&amp;B133&amp;A133,分仓ST!A:E,5,0)</f>
        <v>#N/A</v>
      </c>
      <c r="H133" t="e">
        <f>_xlfn.XLOOKUP(E133,预约送货单!F:F,预约送货单!E:E)</f>
        <v>#N/A</v>
      </c>
      <c r="J133" t="e">
        <f>VLOOKUP(E133,预约送货单!F:N,9,0)</f>
        <v>#N/A</v>
      </c>
      <c r="K133" t="str">
        <f t="shared" si="6"/>
        <v>广州</v>
      </c>
    </row>
    <row r="134" spans="3:11">
      <c r="C134" t="e">
        <f>_xlfn.XLOOKUP(E134,预约送货单!F:F,预约送货单!D:D)</f>
        <v>#N/A</v>
      </c>
      <c r="E134" t="e">
        <f>_xlfn.XLOOKUP(F134,预约送货单!Z:Z,预约送货单!F:F)</f>
        <v>#N/A</v>
      </c>
      <c r="F134" t="str">
        <f t="shared" si="5"/>
        <v/>
      </c>
      <c r="G134" t="e">
        <f>VLOOKUP(D134&amp;B134&amp;A134,分仓ST!A:E,5,0)</f>
        <v>#N/A</v>
      </c>
      <c r="H134" t="e">
        <f>_xlfn.XLOOKUP(E134,预约送货单!F:F,预约送货单!E:E)</f>
        <v>#N/A</v>
      </c>
      <c r="J134" t="e">
        <f>VLOOKUP(E134,预约送货单!F:N,9,0)</f>
        <v>#N/A</v>
      </c>
      <c r="K134" t="str">
        <f t="shared" si="6"/>
        <v>广州</v>
      </c>
    </row>
    <row r="135" spans="3:11">
      <c r="C135" t="e">
        <f>_xlfn.XLOOKUP(E135,预约送货单!F:F,预约送货单!D:D)</f>
        <v>#N/A</v>
      </c>
      <c r="E135" t="e">
        <f>_xlfn.XLOOKUP(F135,预约送货单!Z:Z,预约送货单!F:F)</f>
        <v>#N/A</v>
      </c>
      <c r="F135" t="str">
        <f t="shared" si="5"/>
        <v/>
      </c>
      <c r="G135" t="e">
        <f>VLOOKUP(D135&amp;B135&amp;A135,分仓ST!A:E,5,0)</f>
        <v>#N/A</v>
      </c>
      <c r="H135" t="e">
        <f>_xlfn.XLOOKUP(E135,预约送货单!F:F,预约送货单!E:E)</f>
        <v>#N/A</v>
      </c>
      <c r="J135" t="e">
        <f>VLOOKUP(E135,预约送货单!F:N,9,0)</f>
        <v>#N/A</v>
      </c>
      <c r="K135" t="str">
        <f t="shared" si="6"/>
        <v>广州</v>
      </c>
    </row>
    <row r="136" spans="3:11">
      <c r="C136" t="e">
        <f>_xlfn.XLOOKUP(E136,预约送货单!F:F,预约送货单!D:D)</f>
        <v>#N/A</v>
      </c>
      <c r="E136" t="e">
        <f>_xlfn.XLOOKUP(F136,预约送货单!Z:Z,预约送货单!F:F)</f>
        <v>#N/A</v>
      </c>
      <c r="F136" t="str">
        <f t="shared" si="5"/>
        <v/>
      </c>
      <c r="G136" t="e">
        <f>VLOOKUP(D136&amp;B136&amp;A136,分仓ST!A:E,5,0)</f>
        <v>#N/A</v>
      </c>
      <c r="H136" t="e">
        <f>_xlfn.XLOOKUP(E136,预约送货单!F:F,预约送货单!E:E)</f>
        <v>#N/A</v>
      </c>
      <c r="J136" t="e">
        <f>VLOOKUP(E136,预约送货单!F:N,9,0)</f>
        <v>#N/A</v>
      </c>
      <c r="K136" t="str">
        <f t="shared" si="6"/>
        <v>广州</v>
      </c>
    </row>
    <row r="137" spans="3:11">
      <c r="C137" t="e">
        <f>_xlfn.XLOOKUP(E137,预约送货单!F:F,预约送货单!D:D)</f>
        <v>#N/A</v>
      </c>
      <c r="E137" t="e">
        <f>_xlfn.XLOOKUP(F137,预约送货单!Z:Z,预约送货单!F:F)</f>
        <v>#N/A</v>
      </c>
      <c r="F137" t="str">
        <f t="shared" si="5"/>
        <v/>
      </c>
      <c r="G137" t="e">
        <f>VLOOKUP(D137&amp;B137&amp;A137,分仓ST!A:E,5,0)</f>
        <v>#N/A</v>
      </c>
      <c r="H137" t="e">
        <f>_xlfn.XLOOKUP(E137,预约送货单!F:F,预约送货单!E:E)</f>
        <v>#N/A</v>
      </c>
      <c r="J137" t="e">
        <f>VLOOKUP(E137,预约送货单!F:N,9,0)</f>
        <v>#N/A</v>
      </c>
      <c r="K137" t="str">
        <f t="shared" si="6"/>
        <v>广州</v>
      </c>
    </row>
    <row r="138" spans="3:11">
      <c r="C138" t="e">
        <f>_xlfn.XLOOKUP(E138,预约送货单!F:F,预约送货单!D:D)</f>
        <v>#N/A</v>
      </c>
      <c r="E138" t="e">
        <f>_xlfn.XLOOKUP(F138,预约送货单!Z:Z,预约送货单!F:F)</f>
        <v>#N/A</v>
      </c>
      <c r="F138" t="str">
        <f t="shared" si="5"/>
        <v/>
      </c>
      <c r="G138" t="e">
        <f>VLOOKUP(D138&amp;B138&amp;A138,分仓ST!A:E,5,0)</f>
        <v>#N/A</v>
      </c>
      <c r="H138" t="e">
        <f>_xlfn.XLOOKUP(E138,预约送货单!F:F,预约送货单!E:E)</f>
        <v>#N/A</v>
      </c>
      <c r="J138" t="e">
        <f>VLOOKUP(E138,预约送货单!F:N,9,0)</f>
        <v>#N/A</v>
      </c>
      <c r="K138" t="str">
        <f t="shared" si="6"/>
        <v>广州</v>
      </c>
    </row>
    <row r="139" spans="3:11">
      <c r="C139" t="e">
        <f>_xlfn.XLOOKUP(E139,预约送货单!F:F,预约送货单!D:D)</f>
        <v>#N/A</v>
      </c>
      <c r="E139" t="e">
        <f>_xlfn.XLOOKUP(F139,预约送货单!Z:Z,预约送货单!F:F)</f>
        <v>#N/A</v>
      </c>
      <c r="F139" t="str">
        <f t="shared" si="5"/>
        <v/>
      </c>
      <c r="G139" t="e">
        <f>VLOOKUP(D139&amp;B139&amp;A139,分仓ST!A:E,5,0)</f>
        <v>#N/A</v>
      </c>
      <c r="H139" t="e">
        <f>_xlfn.XLOOKUP(E139,预约送货单!F:F,预约送货单!E:E)</f>
        <v>#N/A</v>
      </c>
      <c r="J139" t="e">
        <f>VLOOKUP(E139,预约送货单!F:N,9,0)</f>
        <v>#N/A</v>
      </c>
      <c r="K139" t="str">
        <f t="shared" si="6"/>
        <v>广州</v>
      </c>
    </row>
    <row r="140" spans="3:11">
      <c r="C140" t="e">
        <f>_xlfn.XLOOKUP(E140,预约送货单!F:F,预约送货单!D:D)</f>
        <v>#N/A</v>
      </c>
      <c r="E140" t="e">
        <f>_xlfn.XLOOKUP(F140,预约送货单!Z:Z,预约送货单!F:F)</f>
        <v>#N/A</v>
      </c>
      <c r="F140" t="str">
        <f t="shared" si="5"/>
        <v/>
      </c>
      <c r="G140" t="e">
        <f>VLOOKUP(D140&amp;B140&amp;A140,分仓ST!A:E,5,0)</f>
        <v>#N/A</v>
      </c>
      <c r="H140" t="e">
        <f>_xlfn.XLOOKUP(E140,预约送货单!F:F,预约送货单!E:E)</f>
        <v>#N/A</v>
      </c>
      <c r="J140" t="e">
        <f>VLOOKUP(E140,预约送货单!F:N,9,0)</f>
        <v>#N/A</v>
      </c>
      <c r="K140" t="str">
        <f t="shared" si="6"/>
        <v>广州</v>
      </c>
    </row>
    <row r="141" spans="3:11">
      <c r="C141" t="e">
        <f>_xlfn.XLOOKUP(E141,预约送货单!F:F,预约送货单!D:D)</f>
        <v>#N/A</v>
      </c>
      <c r="E141" t="e">
        <f>_xlfn.XLOOKUP(F141,预约送货单!Z:Z,预约送货单!F:F)</f>
        <v>#N/A</v>
      </c>
      <c r="F141" t="str">
        <f t="shared" si="5"/>
        <v/>
      </c>
      <c r="G141" t="e">
        <f>VLOOKUP(D141&amp;B141&amp;A141,分仓ST!A:E,5,0)</f>
        <v>#N/A</v>
      </c>
      <c r="H141" t="e">
        <f>_xlfn.XLOOKUP(E141,预约送货单!F:F,预约送货单!E:E)</f>
        <v>#N/A</v>
      </c>
      <c r="J141" t="e">
        <f>VLOOKUP(E141,预约送货单!F:N,9,0)</f>
        <v>#N/A</v>
      </c>
      <c r="K141" t="str">
        <f t="shared" si="6"/>
        <v>广州</v>
      </c>
    </row>
    <row r="142" spans="3:11">
      <c r="C142" t="e">
        <f>_xlfn.XLOOKUP(E142,预约送货单!F:F,预约送货单!D:D)</f>
        <v>#N/A</v>
      </c>
      <c r="E142" t="e">
        <f>_xlfn.XLOOKUP(F142,预约送货单!Z:Z,预约送货单!F:F)</f>
        <v>#N/A</v>
      </c>
      <c r="F142" t="str">
        <f t="shared" si="5"/>
        <v/>
      </c>
      <c r="G142" t="e">
        <f>VLOOKUP(D142&amp;B142&amp;A142,分仓ST!A:E,5,0)</f>
        <v>#N/A</v>
      </c>
      <c r="H142" t="e">
        <f>_xlfn.XLOOKUP(E142,预约送货单!F:F,预约送货单!E:E)</f>
        <v>#N/A</v>
      </c>
      <c r="J142" t="e">
        <f>VLOOKUP(E142,预约送货单!F:N,9,0)</f>
        <v>#N/A</v>
      </c>
      <c r="K142" t="str">
        <f t="shared" si="6"/>
        <v>广州</v>
      </c>
    </row>
    <row r="143" spans="3:11">
      <c r="C143" t="e">
        <f>_xlfn.XLOOKUP(E143,预约送货单!F:F,预约送货单!D:D)</f>
        <v>#N/A</v>
      </c>
      <c r="E143" t="e">
        <f>_xlfn.XLOOKUP(F143,预约送货单!Z:Z,预约送货单!F:F)</f>
        <v>#N/A</v>
      </c>
      <c r="F143" t="str">
        <f t="shared" si="5"/>
        <v/>
      </c>
      <c r="G143" t="e">
        <f>VLOOKUP(D143&amp;B143&amp;A143,分仓ST!A:E,5,0)</f>
        <v>#N/A</v>
      </c>
      <c r="H143" t="e">
        <f>_xlfn.XLOOKUP(E143,预约送货单!F:F,预约送货单!E:E)</f>
        <v>#N/A</v>
      </c>
      <c r="J143" t="e">
        <f>VLOOKUP(E143,预约送货单!F:N,9,0)</f>
        <v>#N/A</v>
      </c>
      <c r="K143" t="str">
        <f t="shared" si="6"/>
        <v>广州</v>
      </c>
    </row>
    <row r="144" spans="3:11">
      <c r="C144" t="e">
        <f>_xlfn.XLOOKUP(E144,预约送货单!F:F,预约送货单!D:D)</f>
        <v>#N/A</v>
      </c>
      <c r="E144" t="e">
        <f>_xlfn.XLOOKUP(F144,预约送货单!Z:Z,预约送货单!F:F)</f>
        <v>#N/A</v>
      </c>
      <c r="F144" t="str">
        <f t="shared" si="5"/>
        <v/>
      </c>
      <c r="G144" t="e">
        <f>VLOOKUP(D144&amp;B144&amp;A144,分仓ST!A:E,5,0)</f>
        <v>#N/A</v>
      </c>
      <c r="H144" t="e">
        <f>_xlfn.XLOOKUP(E144,预约送货单!F:F,预约送货单!E:E)</f>
        <v>#N/A</v>
      </c>
      <c r="J144" t="e">
        <f>VLOOKUP(E144,预约送货单!F:N,9,0)</f>
        <v>#N/A</v>
      </c>
      <c r="K144" t="str">
        <f t="shared" si="6"/>
        <v>广州</v>
      </c>
    </row>
    <row r="145" spans="3:11">
      <c r="C145" t="e">
        <f>_xlfn.XLOOKUP(E145,预约送货单!F:F,预约送货单!D:D)</f>
        <v>#N/A</v>
      </c>
      <c r="E145" t="e">
        <f>_xlfn.XLOOKUP(F145,预约送货单!Z:Z,预约送货单!F:F)</f>
        <v>#N/A</v>
      </c>
      <c r="F145" t="str">
        <f t="shared" si="5"/>
        <v/>
      </c>
      <c r="G145" t="e">
        <f>VLOOKUP(D145&amp;B145&amp;A145,分仓ST!A:E,5,0)</f>
        <v>#N/A</v>
      </c>
      <c r="H145" t="e">
        <f>_xlfn.XLOOKUP(E145,预约送货单!F:F,预约送货单!E:E)</f>
        <v>#N/A</v>
      </c>
      <c r="J145" t="e">
        <f>VLOOKUP(E145,预约送货单!F:N,9,0)</f>
        <v>#N/A</v>
      </c>
      <c r="K145" t="str">
        <f t="shared" si="6"/>
        <v>广州</v>
      </c>
    </row>
    <row r="146" spans="3:11">
      <c r="C146" t="e">
        <f>_xlfn.XLOOKUP(E146,预约送货单!F:F,预约送货单!D:D)</f>
        <v>#N/A</v>
      </c>
      <c r="E146" t="e">
        <f>_xlfn.XLOOKUP(F146,预约送货单!Z:Z,预约送货单!F:F)</f>
        <v>#N/A</v>
      </c>
      <c r="F146" t="str">
        <f t="shared" si="5"/>
        <v/>
      </c>
      <c r="G146" t="e">
        <f>VLOOKUP(D146&amp;B146&amp;A146,分仓ST!A:E,5,0)</f>
        <v>#N/A</v>
      </c>
      <c r="H146" t="e">
        <f>_xlfn.XLOOKUP(E146,预约送货单!F:F,预约送货单!E:E)</f>
        <v>#N/A</v>
      </c>
      <c r="J146" t="e">
        <f>VLOOKUP(E146,预约送货单!F:N,9,0)</f>
        <v>#N/A</v>
      </c>
      <c r="K146" t="str">
        <f t="shared" si="6"/>
        <v>广州</v>
      </c>
    </row>
    <row r="147" spans="3:11">
      <c r="C147" t="e">
        <f>_xlfn.XLOOKUP(E147,预约送货单!F:F,预约送货单!D:D)</f>
        <v>#N/A</v>
      </c>
      <c r="E147" t="e">
        <f>_xlfn.XLOOKUP(F147,预约送货单!Z:Z,预约送货单!F:F)</f>
        <v>#N/A</v>
      </c>
      <c r="F147" t="str">
        <f t="shared" si="5"/>
        <v/>
      </c>
      <c r="G147" t="e">
        <f>VLOOKUP(D147&amp;B147&amp;A147,分仓ST!A:E,5,0)</f>
        <v>#N/A</v>
      </c>
      <c r="H147" t="e">
        <f>_xlfn.XLOOKUP(E147,预约送货单!F:F,预约送货单!E:E)</f>
        <v>#N/A</v>
      </c>
      <c r="J147" t="e">
        <f>VLOOKUP(E147,预约送货单!F:N,9,0)</f>
        <v>#N/A</v>
      </c>
      <c r="K147" t="str">
        <f t="shared" si="6"/>
        <v>广州</v>
      </c>
    </row>
    <row r="148" spans="3:11">
      <c r="C148" t="e">
        <f>_xlfn.XLOOKUP(E148,预约送货单!F:F,预约送货单!D:D)</f>
        <v>#N/A</v>
      </c>
      <c r="E148" t="e">
        <f>_xlfn.XLOOKUP(F148,预约送货单!Z:Z,预约送货单!F:F)</f>
        <v>#N/A</v>
      </c>
      <c r="F148" t="str">
        <f t="shared" si="5"/>
        <v/>
      </c>
      <c r="G148" t="e">
        <f>VLOOKUP(D148&amp;B148&amp;A148,分仓ST!A:E,5,0)</f>
        <v>#N/A</v>
      </c>
      <c r="H148" t="e">
        <f>_xlfn.XLOOKUP(E148,预约送货单!F:F,预约送货单!E:E)</f>
        <v>#N/A</v>
      </c>
      <c r="J148" t="e">
        <f>VLOOKUP(E148,预约送货单!F:N,9,0)</f>
        <v>#N/A</v>
      </c>
      <c r="K148" t="str">
        <f t="shared" si="6"/>
        <v>广州</v>
      </c>
    </row>
    <row r="149" spans="3:11">
      <c r="C149" t="e">
        <f>_xlfn.XLOOKUP(E149,预约送货单!F:F,预约送货单!D:D)</f>
        <v>#N/A</v>
      </c>
      <c r="E149" t="e">
        <f>_xlfn.XLOOKUP(F149,预约送货单!Z:Z,预约送货单!F:F)</f>
        <v>#N/A</v>
      </c>
      <c r="F149" t="str">
        <f t="shared" si="5"/>
        <v/>
      </c>
      <c r="G149" t="e">
        <f>VLOOKUP(D149&amp;B149&amp;A149,分仓ST!A:E,5,0)</f>
        <v>#N/A</v>
      </c>
      <c r="H149" t="e">
        <f>_xlfn.XLOOKUP(E149,预约送货单!F:F,预约送货单!E:E)</f>
        <v>#N/A</v>
      </c>
      <c r="J149" t="e">
        <f>VLOOKUP(E149,预约送货单!F:N,9,0)</f>
        <v>#N/A</v>
      </c>
      <c r="K149" t="str">
        <f t="shared" si="6"/>
        <v>广州</v>
      </c>
    </row>
    <row r="150" spans="3:11">
      <c r="C150" t="e">
        <f>_xlfn.XLOOKUP(E150,预约送货单!F:F,预约送货单!D:D)</f>
        <v>#N/A</v>
      </c>
      <c r="E150" t="e">
        <f>_xlfn.XLOOKUP(F150,预约送货单!Z:Z,预约送货单!F:F)</f>
        <v>#N/A</v>
      </c>
      <c r="F150" t="str">
        <f t="shared" si="5"/>
        <v/>
      </c>
      <c r="G150" t="e">
        <f>VLOOKUP(D150&amp;B150&amp;A150,分仓ST!A:E,5,0)</f>
        <v>#N/A</v>
      </c>
      <c r="H150" t="e">
        <f>_xlfn.XLOOKUP(E150,预约送货单!F:F,预约送货单!E:E)</f>
        <v>#N/A</v>
      </c>
      <c r="J150" t="e">
        <f>VLOOKUP(E150,预约送货单!F:N,9,0)</f>
        <v>#N/A</v>
      </c>
      <c r="K150" t="str">
        <f t="shared" si="6"/>
        <v>广州</v>
      </c>
    </row>
    <row r="151" spans="3:11">
      <c r="C151" t="e">
        <f>_xlfn.XLOOKUP(E151,预约送货单!F:F,预约送货单!D:D)</f>
        <v>#N/A</v>
      </c>
      <c r="E151" t="e">
        <f>_xlfn.XLOOKUP(F151,预约送货单!Z:Z,预约送货单!F:F)</f>
        <v>#N/A</v>
      </c>
      <c r="F151" t="str">
        <f t="shared" si="5"/>
        <v/>
      </c>
      <c r="G151" t="e">
        <f>VLOOKUP(D151&amp;B151&amp;A151,分仓ST!A:E,5,0)</f>
        <v>#N/A</v>
      </c>
      <c r="H151" t="e">
        <f>_xlfn.XLOOKUP(E151,预约送货单!F:F,预约送货单!E:E)</f>
        <v>#N/A</v>
      </c>
      <c r="J151" t="e">
        <f>VLOOKUP(E151,预约送货单!F:N,9,0)</f>
        <v>#N/A</v>
      </c>
      <c r="K151" t="str">
        <f t="shared" si="6"/>
        <v>广州</v>
      </c>
    </row>
    <row r="152" spans="3:11">
      <c r="C152" t="e">
        <f>_xlfn.XLOOKUP(E152,预约送货单!F:F,预约送货单!D:D)</f>
        <v>#N/A</v>
      </c>
      <c r="E152" t="e">
        <f>_xlfn.XLOOKUP(F152,预约送货单!Z:Z,预约送货单!F:F)</f>
        <v>#N/A</v>
      </c>
      <c r="F152" t="str">
        <f t="shared" si="5"/>
        <v/>
      </c>
      <c r="G152" t="e">
        <f>VLOOKUP(D152&amp;B152&amp;A152,分仓ST!A:E,5,0)</f>
        <v>#N/A</v>
      </c>
      <c r="H152" t="e">
        <f>_xlfn.XLOOKUP(E152,预约送货单!F:F,预约送货单!E:E)</f>
        <v>#N/A</v>
      </c>
      <c r="J152" t="e">
        <f>VLOOKUP(E152,预约送货单!F:N,9,0)</f>
        <v>#N/A</v>
      </c>
      <c r="K152" t="str">
        <f t="shared" si="6"/>
        <v>广州</v>
      </c>
    </row>
    <row r="153" spans="3:11">
      <c r="C153" t="e">
        <f>_xlfn.XLOOKUP(E153,预约送货单!F:F,预约送货单!D:D)</f>
        <v>#N/A</v>
      </c>
      <c r="E153" t="e">
        <f>_xlfn.XLOOKUP(F153,预约送货单!Z:Z,预约送货单!F:F)</f>
        <v>#N/A</v>
      </c>
      <c r="F153" t="str">
        <f t="shared" si="5"/>
        <v/>
      </c>
      <c r="G153" t="e">
        <f>VLOOKUP(D153&amp;B153&amp;A153,分仓ST!A:E,5,0)</f>
        <v>#N/A</v>
      </c>
      <c r="H153" t="e">
        <f>_xlfn.XLOOKUP(E153,预约送货单!F:F,预约送货单!E:E)</f>
        <v>#N/A</v>
      </c>
      <c r="J153" t="e">
        <f>VLOOKUP(E153,预约送货单!F:N,9,0)</f>
        <v>#N/A</v>
      </c>
      <c r="K153" t="str">
        <f t="shared" si="6"/>
        <v>广州</v>
      </c>
    </row>
    <row r="154" spans="3:11">
      <c r="C154" t="e">
        <f>_xlfn.XLOOKUP(E154,预约送货单!F:F,预约送货单!D:D)</f>
        <v>#N/A</v>
      </c>
      <c r="E154" t="e">
        <f>_xlfn.XLOOKUP(F154,预约送货单!Z:Z,预约送货单!F:F)</f>
        <v>#N/A</v>
      </c>
      <c r="F154" t="str">
        <f t="shared" si="5"/>
        <v/>
      </c>
      <c r="G154" t="e">
        <f>VLOOKUP(D154&amp;B154&amp;A154,分仓ST!A:E,5,0)</f>
        <v>#N/A</v>
      </c>
      <c r="H154" t="e">
        <f>_xlfn.XLOOKUP(E154,预约送货单!F:F,预约送货单!E:E)</f>
        <v>#N/A</v>
      </c>
      <c r="J154" t="e">
        <f>VLOOKUP(E154,预约送货单!F:N,9,0)</f>
        <v>#N/A</v>
      </c>
      <c r="K154" t="str">
        <f t="shared" si="6"/>
        <v>广州</v>
      </c>
    </row>
    <row r="155" spans="3:11">
      <c r="C155" t="e">
        <f>_xlfn.XLOOKUP(E155,预约送货单!F:F,预约送货单!D:D)</f>
        <v>#N/A</v>
      </c>
      <c r="E155" t="e">
        <f>_xlfn.XLOOKUP(F155,预约送货单!Z:Z,预约送货单!F:F)</f>
        <v>#N/A</v>
      </c>
      <c r="F155" t="str">
        <f t="shared" si="5"/>
        <v/>
      </c>
      <c r="G155" t="e">
        <f>VLOOKUP(D155&amp;B155&amp;A155,分仓ST!A:E,5,0)</f>
        <v>#N/A</v>
      </c>
      <c r="H155" t="e">
        <f>_xlfn.XLOOKUP(E155,预约送货单!F:F,预约送货单!E:E)</f>
        <v>#N/A</v>
      </c>
      <c r="J155" t="e">
        <f>VLOOKUP(E155,预约送货单!F:N,9,0)</f>
        <v>#N/A</v>
      </c>
      <c r="K155" t="str">
        <f t="shared" si="6"/>
        <v>广州</v>
      </c>
    </row>
    <row r="156" spans="3:11">
      <c r="C156" t="e">
        <f>_xlfn.XLOOKUP(E156,预约送货单!F:F,预约送货单!D:D)</f>
        <v>#N/A</v>
      </c>
      <c r="E156" t="e">
        <f>_xlfn.XLOOKUP(F156,预约送货单!Z:Z,预约送货单!F:F)</f>
        <v>#N/A</v>
      </c>
      <c r="F156" t="str">
        <f t="shared" si="5"/>
        <v/>
      </c>
      <c r="G156" t="e">
        <f>VLOOKUP(D156&amp;B156&amp;A156,分仓ST!A:E,5,0)</f>
        <v>#N/A</v>
      </c>
      <c r="H156" t="e">
        <f>_xlfn.XLOOKUP(E156,预约送货单!F:F,预约送货单!E:E)</f>
        <v>#N/A</v>
      </c>
      <c r="J156" t="e">
        <f>VLOOKUP(E156,预约送货单!F:N,9,0)</f>
        <v>#N/A</v>
      </c>
      <c r="K156" t="str">
        <f t="shared" si="6"/>
        <v>广州</v>
      </c>
    </row>
    <row r="157" spans="3:11">
      <c r="C157" t="e">
        <f>_xlfn.XLOOKUP(E157,预约送货单!F:F,预约送货单!D:D)</f>
        <v>#N/A</v>
      </c>
      <c r="E157" t="e">
        <f>_xlfn.XLOOKUP(F157,预约送货单!Z:Z,预约送货单!F:F)</f>
        <v>#N/A</v>
      </c>
      <c r="F157" t="str">
        <f t="shared" si="5"/>
        <v/>
      </c>
      <c r="G157" t="e">
        <f>VLOOKUP(D157&amp;B157&amp;A157,分仓ST!A:E,5,0)</f>
        <v>#N/A</v>
      </c>
      <c r="H157" t="e">
        <f>_xlfn.XLOOKUP(E157,预约送货单!F:F,预约送货单!E:E)</f>
        <v>#N/A</v>
      </c>
      <c r="J157" t="e">
        <f>VLOOKUP(E157,预约送货单!F:N,9,0)</f>
        <v>#N/A</v>
      </c>
      <c r="K157" t="str">
        <f t="shared" si="6"/>
        <v>广州</v>
      </c>
    </row>
    <row r="158" spans="3:11">
      <c r="C158" t="e">
        <f>_xlfn.XLOOKUP(E158,预约送货单!F:F,预约送货单!D:D)</f>
        <v>#N/A</v>
      </c>
      <c r="E158" t="e">
        <f>_xlfn.XLOOKUP(F158,预约送货单!Z:Z,预约送货单!F:F)</f>
        <v>#N/A</v>
      </c>
      <c r="F158" t="str">
        <f t="shared" si="5"/>
        <v/>
      </c>
      <c r="G158" t="e">
        <f>VLOOKUP(D158&amp;B158&amp;A158,分仓ST!A:E,5,0)</f>
        <v>#N/A</v>
      </c>
      <c r="H158" t="e">
        <f>_xlfn.XLOOKUP(E158,预约送货单!F:F,预约送货单!E:E)</f>
        <v>#N/A</v>
      </c>
      <c r="J158" t="e">
        <f>VLOOKUP(E158,预约送货单!F:N,9,0)</f>
        <v>#N/A</v>
      </c>
      <c r="K158" t="str">
        <f t="shared" si="6"/>
        <v>广州</v>
      </c>
    </row>
    <row r="159" spans="3:11">
      <c r="C159" t="e">
        <f>_xlfn.XLOOKUP(E159,预约送货单!F:F,预约送货单!D:D)</f>
        <v>#N/A</v>
      </c>
      <c r="E159" t="e">
        <f>_xlfn.XLOOKUP(F159,预约送货单!Z:Z,预约送货单!F:F)</f>
        <v>#N/A</v>
      </c>
      <c r="F159" t="str">
        <f t="shared" si="5"/>
        <v/>
      </c>
      <c r="G159" t="e">
        <f>VLOOKUP(D159&amp;B159&amp;A159,分仓ST!A:E,5,0)</f>
        <v>#N/A</v>
      </c>
      <c r="H159" t="e">
        <f>_xlfn.XLOOKUP(E159,预约送货单!F:F,预约送货单!E:E)</f>
        <v>#N/A</v>
      </c>
      <c r="J159" t="e">
        <f>VLOOKUP(E159,预约送货单!F:N,9,0)</f>
        <v>#N/A</v>
      </c>
      <c r="K159" t="str">
        <f t="shared" si="6"/>
        <v>广州</v>
      </c>
    </row>
    <row r="160" spans="3:11">
      <c r="C160" t="e">
        <f>_xlfn.XLOOKUP(E160,预约送货单!F:F,预约送货单!D:D)</f>
        <v>#N/A</v>
      </c>
      <c r="E160" t="e">
        <f>_xlfn.XLOOKUP(F160,预约送货单!Z:Z,预约送货单!F:F)</f>
        <v>#N/A</v>
      </c>
      <c r="F160" t="str">
        <f t="shared" si="5"/>
        <v/>
      </c>
      <c r="G160" t="e">
        <f>VLOOKUP(D160&amp;B160&amp;A160,分仓ST!A:E,5,0)</f>
        <v>#N/A</v>
      </c>
      <c r="H160" t="e">
        <f>_xlfn.XLOOKUP(E160,预约送货单!F:F,预约送货单!E:E)</f>
        <v>#N/A</v>
      </c>
      <c r="J160" t="e">
        <f>VLOOKUP(E160,预约送货单!F:N,9,0)</f>
        <v>#N/A</v>
      </c>
      <c r="K160" t="str">
        <f t="shared" si="6"/>
        <v>广州</v>
      </c>
    </row>
    <row r="161" spans="3:11">
      <c r="C161" t="e">
        <f>_xlfn.XLOOKUP(E161,预约送货单!F:F,预约送货单!D:D)</f>
        <v>#N/A</v>
      </c>
      <c r="E161" t="e">
        <f>_xlfn.XLOOKUP(F161,预约送货单!Z:Z,预约送货单!F:F)</f>
        <v>#N/A</v>
      </c>
      <c r="F161" t="str">
        <f t="shared" si="5"/>
        <v/>
      </c>
      <c r="G161" t="e">
        <f>VLOOKUP(D161&amp;B161&amp;A161,分仓ST!A:E,5,0)</f>
        <v>#N/A</v>
      </c>
      <c r="H161" t="e">
        <f>_xlfn.XLOOKUP(E161,预约送货单!F:F,预约送货单!E:E)</f>
        <v>#N/A</v>
      </c>
      <c r="J161" t="e">
        <f>VLOOKUP(E161,预约送货单!F:N,9,0)</f>
        <v>#N/A</v>
      </c>
      <c r="K161" t="str">
        <f t="shared" si="6"/>
        <v>广州</v>
      </c>
    </row>
    <row r="162" spans="3:11">
      <c r="C162" t="e">
        <f>_xlfn.XLOOKUP(E162,预约送货单!F:F,预约送货单!D:D)</f>
        <v>#N/A</v>
      </c>
      <c r="E162" t="e">
        <f>_xlfn.XLOOKUP(F162,预约送货单!Z:Z,预约送货单!F:F)</f>
        <v>#N/A</v>
      </c>
      <c r="F162" t="str">
        <f t="shared" si="5"/>
        <v/>
      </c>
      <c r="G162" t="e">
        <f>VLOOKUP(D162&amp;B162&amp;A162,分仓ST!A:E,5,0)</f>
        <v>#N/A</v>
      </c>
      <c r="H162" t="e">
        <f>_xlfn.XLOOKUP(E162,预约送货单!F:F,预约送货单!E:E)</f>
        <v>#N/A</v>
      </c>
      <c r="J162" t="e">
        <f>VLOOKUP(E162,预约送货单!F:N,9,0)</f>
        <v>#N/A</v>
      </c>
      <c r="K162" t="str">
        <f t="shared" si="6"/>
        <v>广州</v>
      </c>
    </row>
    <row r="163" spans="3:11">
      <c r="C163" t="e">
        <f>_xlfn.XLOOKUP(E163,预约送货单!F:F,预约送货单!D:D)</f>
        <v>#N/A</v>
      </c>
      <c r="E163" t="e">
        <f>_xlfn.XLOOKUP(F163,预约送货单!Z:Z,预约送货单!F:F)</f>
        <v>#N/A</v>
      </c>
      <c r="F163" t="str">
        <f t="shared" si="5"/>
        <v/>
      </c>
      <c r="G163" t="e">
        <f>VLOOKUP(D163&amp;B163&amp;A163,分仓ST!A:E,5,0)</f>
        <v>#N/A</v>
      </c>
      <c r="H163" t="e">
        <f>_xlfn.XLOOKUP(E163,预约送货单!F:F,预约送货单!E:E)</f>
        <v>#N/A</v>
      </c>
      <c r="J163" t="e">
        <f>VLOOKUP(E163,预约送货单!F:N,9,0)</f>
        <v>#N/A</v>
      </c>
      <c r="K163" t="str">
        <f t="shared" si="6"/>
        <v>广州</v>
      </c>
    </row>
    <row r="164" spans="3:11">
      <c r="C164" t="e">
        <f>_xlfn.XLOOKUP(E164,预约送货单!F:F,预约送货单!D:D)</f>
        <v>#N/A</v>
      </c>
      <c r="E164" t="e">
        <f>_xlfn.XLOOKUP(F164,预约送货单!Z:Z,预约送货单!F:F)</f>
        <v>#N/A</v>
      </c>
      <c r="F164" t="str">
        <f t="shared" si="5"/>
        <v/>
      </c>
      <c r="G164" t="e">
        <f>VLOOKUP(D164&amp;B164&amp;A164,分仓ST!A:E,5,0)</f>
        <v>#N/A</v>
      </c>
      <c r="H164" t="e">
        <f>_xlfn.XLOOKUP(E164,预约送货单!F:F,预约送货单!E:E)</f>
        <v>#N/A</v>
      </c>
      <c r="J164" t="e">
        <f>VLOOKUP(E164,预约送货单!F:N,9,0)</f>
        <v>#N/A</v>
      </c>
      <c r="K164" t="str">
        <f t="shared" si="6"/>
        <v>广州</v>
      </c>
    </row>
    <row r="165" spans="3:11">
      <c r="C165" t="e">
        <f>_xlfn.XLOOKUP(E165,预约送货单!F:F,预约送货单!D:D)</f>
        <v>#N/A</v>
      </c>
      <c r="E165" t="e">
        <f>_xlfn.XLOOKUP(F165,预约送货单!Z:Z,预约送货单!F:F)</f>
        <v>#N/A</v>
      </c>
      <c r="F165" t="str">
        <f t="shared" si="5"/>
        <v/>
      </c>
      <c r="G165" t="e">
        <f>VLOOKUP(D165&amp;B165&amp;A165,分仓ST!A:E,5,0)</f>
        <v>#N/A</v>
      </c>
      <c r="H165" t="e">
        <f>_xlfn.XLOOKUP(E165,预约送货单!F:F,预约送货单!E:E)</f>
        <v>#N/A</v>
      </c>
      <c r="J165" t="e">
        <f>VLOOKUP(E165,预约送货单!F:N,9,0)</f>
        <v>#N/A</v>
      </c>
      <c r="K165" t="str">
        <f t="shared" si="6"/>
        <v>广州</v>
      </c>
    </row>
    <row r="166" spans="3:11">
      <c r="C166" t="e">
        <f>_xlfn.XLOOKUP(E166,预约送货单!F:F,预约送货单!D:D)</f>
        <v>#N/A</v>
      </c>
      <c r="E166" t="e">
        <f>_xlfn.XLOOKUP(F166,预约送货单!Z:Z,预约送货单!F:F)</f>
        <v>#N/A</v>
      </c>
      <c r="F166" t="str">
        <f t="shared" si="5"/>
        <v/>
      </c>
      <c r="G166" t="e">
        <f>VLOOKUP(D166&amp;B166&amp;A166,分仓ST!A:E,5,0)</f>
        <v>#N/A</v>
      </c>
      <c r="H166" t="e">
        <f>_xlfn.XLOOKUP(E166,预约送货单!F:F,预约送货单!E:E)</f>
        <v>#N/A</v>
      </c>
      <c r="J166" t="e">
        <f>VLOOKUP(E166,预约送货单!F:N,9,0)</f>
        <v>#N/A</v>
      </c>
      <c r="K166" t="str">
        <f t="shared" si="6"/>
        <v>广州</v>
      </c>
    </row>
    <row r="167" spans="3:11">
      <c r="C167" t="e">
        <f>_xlfn.XLOOKUP(E167,预约送货单!F:F,预约送货单!D:D)</f>
        <v>#N/A</v>
      </c>
      <c r="E167" t="e">
        <f>_xlfn.XLOOKUP(F167,预约送货单!Z:Z,预约送货单!F:F)</f>
        <v>#N/A</v>
      </c>
      <c r="F167" t="str">
        <f t="shared" si="5"/>
        <v/>
      </c>
      <c r="G167" t="e">
        <f>VLOOKUP(D167&amp;B167&amp;A167,分仓ST!A:E,5,0)</f>
        <v>#N/A</v>
      </c>
      <c r="H167" t="e">
        <f>_xlfn.XLOOKUP(E167,预约送货单!F:F,预约送货单!E:E)</f>
        <v>#N/A</v>
      </c>
      <c r="J167" t="e">
        <f>VLOOKUP(E167,预约送货单!F:N,9,0)</f>
        <v>#N/A</v>
      </c>
      <c r="K167" t="str">
        <f t="shared" si="6"/>
        <v>广州</v>
      </c>
    </row>
    <row r="168" spans="3:11">
      <c r="C168" t="e">
        <f>_xlfn.XLOOKUP(E168,预约送货单!F:F,预约送货单!D:D)</f>
        <v>#N/A</v>
      </c>
      <c r="E168" t="e">
        <f>_xlfn.XLOOKUP(F168,预约送货单!Z:Z,预约送货单!F:F)</f>
        <v>#N/A</v>
      </c>
      <c r="F168" t="str">
        <f t="shared" si="5"/>
        <v/>
      </c>
      <c r="G168" t="e">
        <f>VLOOKUP(D168&amp;B168&amp;A168,分仓ST!A:E,5,0)</f>
        <v>#N/A</v>
      </c>
      <c r="H168" t="e">
        <f>_xlfn.XLOOKUP(E168,预约送货单!F:F,预约送货单!E:E)</f>
        <v>#N/A</v>
      </c>
      <c r="J168" t="e">
        <f>VLOOKUP(E168,预约送货单!F:N,9,0)</f>
        <v>#N/A</v>
      </c>
      <c r="K168" t="str">
        <f t="shared" si="6"/>
        <v>广州</v>
      </c>
    </row>
    <row r="169" spans="3:11">
      <c r="C169" t="e">
        <f>_xlfn.XLOOKUP(E169,预约送货单!F:F,预约送货单!D:D)</f>
        <v>#N/A</v>
      </c>
      <c r="E169" t="e">
        <f>_xlfn.XLOOKUP(F169,预约送货单!Z:Z,预约送货单!F:F)</f>
        <v>#N/A</v>
      </c>
      <c r="F169" t="str">
        <f t="shared" si="5"/>
        <v/>
      </c>
      <c r="G169" t="e">
        <f>VLOOKUP(D169&amp;B169&amp;A169,分仓ST!A:E,5,0)</f>
        <v>#N/A</v>
      </c>
      <c r="H169" t="e">
        <f>_xlfn.XLOOKUP(E169,预约送货单!F:F,预约送货单!E:E)</f>
        <v>#N/A</v>
      </c>
      <c r="J169" t="e">
        <f>VLOOKUP(E169,预约送货单!F:N,9,0)</f>
        <v>#N/A</v>
      </c>
      <c r="K169" t="str">
        <f t="shared" si="6"/>
        <v>广州</v>
      </c>
    </row>
    <row r="170" spans="3:11">
      <c r="C170" t="e">
        <f>_xlfn.XLOOKUP(E170,预约送货单!F:F,预约送货单!D:D)</f>
        <v>#N/A</v>
      </c>
      <c r="E170" t="e">
        <f>_xlfn.XLOOKUP(F170,预约送货单!Z:Z,预约送货单!F:F)</f>
        <v>#N/A</v>
      </c>
      <c r="F170" t="str">
        <f t="shared" si="5"/>
        <v/>
      </c>
      <c r="G170" t="e">
        <f>VLOOKUP(D170&amp;B170&amp;A170,分仓ST!A:E,5,0)</f>
        <v>#N/A</v>
      </c>
      <c r="H170" t="e">
        <f>_xlfn.XLOOKUP(E170,预约送货单!F:F,预约送货单!E:E)</f>
        <v>#N/A</v>
      </c>
      <c r="J170" t="e">
        <f>VLOOKUP(E170,预约送货单!F:N,9,0)</f>
        <v>#N/A</v>
      </c>
      <c r="K170" t="str">
        <f t="shared" si="6"/>
        <v>广州</v>
      </c>
    </row>
    <row r="171" spans="3:11">
      <c r="C171" t="e">
        <f>_xlfn.XLOOKUP(E171,预约送货单!F:F,预约送货单!D:D)</f>
        <v>#N/A</v>
      </c>
      <c r="E171" t="e">
        <f>_xlfn.XLOOKUP(F171,预约送货单!Z:Z,预约送货单!F:F)</f>
        <v>#N/A</v>
      </c>
      <c r="F171" t="str">
        <f t="shared" si="5"/>
        <v/>
      </c>
      <c r="G171" t="e">
        <f>VLOOKUP(D171&amp;B171&amp;A171,分仓ST!A:E,5,0)</f>
        <v>#N/A</v>
      </c>
      <c r="H171" t="e">
        <f>_xlfn.XLOOKUP(E171,预约送货单!F:F,预约送货单!E:E)</f>
        <v>#N/A</v>
      </c>
      <c r="J171" t="e">
        <f>VLOOKUP(E171,预约送货单!F:N,9,0)</f>
        <v>#N/A</v>
      </c>
      <c r="K171" t="str">
        <f t="shared" si="6"/>
        <v>广州</v>
      </c>
    </row>
    <row r="172" spans="3:11">
      <c r="C172" t="e">
        <f>_xlfn.XLOOKUP(E172,预约送货单!F:F,预约送货单!D:D)</f>
        <v>#N/A</v>
      </c>
      <c r="E172" t="e">
        <f>_xlfn.XLOOKUP(F172,预约送货单!Z:Z,预约送货单!F:F)</f>
        <v>#N/A</v>
      </c>
      <c r="F172" t="str">
        <f t="shared" ref="F172:F235" si="7">A172&amp;B172</f>
        <v/>
      </c>
      <c r="G172" t="e">
        <f>VLOOKUP(D172&amp;B172&amp;A172,分仓ST!A:E,5,0)</f>
        <v>#N/A</v>
      </c>
      <c r="H172" t="e">
        <f>_xlfn.XLOOKUP(E172,预约送货单!F:F,预约送货单!E:E)</f>
        <v>#N/A</v>
      </c>
      <c r="J172" t="e">
        <f>VLOOKUP(E172,预约送货单!F:N,9,0)</f>
        <v>#N/A</v>
      </c>
      <c r="K172" t="str">
        <f t="shared" ref="K172:K235" si="8">IF(D172="香港仓","香港",IF(D172="武汉仓","武汉","广州"))</f>
        <v>广州</v>
      </c>
    </row>
    <row r="173" spans="3:11">
      <c r="C173" t="e">
        <f>_xlfn.XLOOKUP(E173,预约送货单!F:F,预约送货单!D:D)</f>
        <v>#N/A</v>
      </c>
      <c r="E173" t="e">
        <f>_xlfn.XLOOKUP(F173,预约送货单!Z:Z,预约送货单!F:F)</f>
        <v>#N/A</v>
      </c>
      <c r="F173" t="str">
        <f t="shared" si="7"/>
        <v/>
      </c>
      <c r="G173" t="e">
        <f>VLOOKUP(D173&amp;B173&amp;A173,分仓ST!A:E,5,0)</f>
        <v>#N/A</v>
      </c>
      <c r="H173" t="e">
        <f>_xlfn.XLOOKUP(E173,预约送货单!F:F,预约送货单!E:E)</f>
        <v>#N/A</v>
      </c>
      <c r="J173" t="e">
        <f>VLOOKUP(E173,预约送货单!F:N,9,0)</f>
        <v>#N/A</v>
      </c>
      <c r="K173" t="str">
        <f t="shared" si="8"/>
        <v>广州</v>
      </c>
    </row>
    <row r="174" spans="3:11">
      <c r="C174" t="e">
        <f>_xlfn.XLOOKUP(E174,预约送货单!F:F,预约送货单!D:D)</f>
        <v>#N/A</v>
      </c>
      <c r="E174" t="e">
        <f>_xlfn.XLOOKUP(F174,预约送货单!Z:Z,预约送货单!F:F)</f>
        <v>#N/A</v>
      </c>
      <c r="F174" t="str">
        <f t="shared" si="7"/>
        <v/>
      </c>
      <c r="G174" t="e">
        <f>VLOOKUP(D174&amp;B174&amp;A174,分仓ST!A:E,5,0)</f>
        <v>#N/A</v>
      </c>
      <c r="H174" t="e">
        <f>_xlfn.XLOOKUP(E174,预约送货单!F:F,预约送货单!E:E)</f>
        <v>#N/A</v>
      </c>
      <c r="J174" t="e">
        <f>VLOOKUP(E174,预约送货单!F:N,9,0)</f>
        <v>#N/A</v>
      </c>
      <c r="K174" t="str">
        <f t="shared" si="8"/>
        <v>广州</v>
      </c>
    </row>
    <row r="175" spans="3:11">
      <c r="C175" t="e">
        <f>_xlfn.XLOOKUP(E175,预约送货单!F:F,预约送货单!D:D)</f>
        <v>#N/A</v>
      </c>
      <c r="E175" t="e">
        <f>_xlfn.XLOOKUP(F175,预约送货单!Z:Z,预约送货单!F:F)</f>
        <v>#N/A</v>
      </c>
      <c r="F175" t="str">
        <f t="shared" si="7"/>
        <v/>
      </c>
      <c r="G175" t="e">
        <f>VLOOKUP(D175&amp;B175&amp;A175,分仓ST!A:E,5,0)</f>
        <v>#N/A</v>
      </c>
      <c r="H175" t="e">
        <f>_xlfn.XLOOKUP(E175,预约送货单!F:F,预约送货单!E:E)</f>
        <v>#N/A</v>
      </c>
      <c r="J175" t="e">
        <f>VLOOKUP(E175,预约送货单!F:N,9,0)</f>
        <v>#N/A</v>
      </c>
      <c r="K175" t="str">
        <f t="shared" si="8"/>
        <v>广州</v>
      </c>
    </row>
    <row r="176" spans="3:11">
      <c r="C176" t="e">
        <f>_xlfn.XLOOKUP(E176,预约送货单!F:F,预约送货单!D:D)</f>
        <v>#N/A</v>
      </c>
      <c r="E176" t="e">
        <f>_xlfn.XLOOKUP(F176,预约送货单!Z:Z,预约送货单!F:F)</f>
        <v>#N/A</v>
      </c>
      <c r="F176" t="str">
        <f t="shared" si="7"/>
        <v/>
      </c>
      <c r="G176" t="e">
        <f>VLOOKUP(D176&amp;B176&amp;A176,分仓ST!A:E,5,0)</f>
        <v>#N/A</v>
      </c>
      <c r="H176" t="e">
        <f>_xlfn.XLOOKUP(E176,预约送货单!F:F,预约送货单!E:E)</f>
        <v>#N/A</v>
      </c>
      <c r="J176" t="e">
        <f>VLOOKUP(E176,预约送货单!F:N,9,0)</f>
        <v>#N/A</v>
      </c>
      <c r="K176" t="str">
        <f t="shared" si="8"/>
        <v>广州</v>
      </c>
    </row>
    <row r="177" spans="3:11">
      <c r="C177" t="e">
        <f>_xlfn.XLOOKUP(E177,预约送货单!F:F,预约送货单!D:D)</f>
        <v>#N/A</v>
      </c>
      <c r="E177" t="e">
        <f>_xlfn.XLOOKUP(F177,预约送货单!Z:Z,预约送货单!F:F)</f>
        <v>#N/A</v>
      </c>
      <c r="F177" t="str">
        <f t="shared" si="7"/>
        <v/>
      </c>
      <c r="G177" t="e">
        <f>VLOOKUP(D177&amp;B177&amp;A177,分仓ST!A:E,5,0)</f>
        <v>#N/A</v>
      </c>
      <c r="H177" t="e">
        <f>_xlfn.XLOOKUP(E177,预约送货单!F:F,预约送货单!E:E)</f>
        <v>#N/A</v>
      </c>
      <c r="J177" t="e">
        <f>VLOOKUP(E177,预约送货单!F:N,9,0)</f>
        <v>#N/A</v>
      </c>
      <c r="K177" t="str">
        <f t="shared" si="8"/>
        <v>广州</v>
      </c>
    </row>
    <row r="178" spans="3:11">
      <c r="C178" t="e">
        <f>_xlfn.XLOOKUP(E178,预约送货单!F:F,预约送货单!D:D)</f>
        <v>#N/A</v>
      </c>
      <c r="E178" t="e">
        <f>_xlfn.XLOOKUP(F178,预约送货单!Z:Z,预约送货单!F:F)</f>
        <v>#N/A</v>
      </c>
      <c r="F178" t="str">
        <f t="shared" si="7"/>
        <v/>
      </c>
      <c r="G178" t="e">
        <f>VLOOKUP(D178&amp;B178&amp;A178,分仓ST!A:E,5,0)</f>
        <v>#N/A</v>
      </c>
      <c r="H178" t="e">
        <f>_xlfn.XLOOKUP(E178,预约送货单!F:F,预约送货单!E:E)</f>
        <v>#N/A</v>
      </c>
      <c r="J178" t="e">
        <f>VLOOKUP(E178,预约送货单!F:N,9,0)</f>
        <v>#N/A</v>
      </c>
      <c r="K178" t="str">
        <f t="shared" si="8"/>
        <v>广州</v>
      </c>
    </row>
    <row r="179" spans="3:11">
      <c r="C179" t="e">
        <f>_xlfn.XLOOKUP(E179,预约送货单!F:F,预约送货单!D:D)</f>
        <v>#N/A</v>
      </c>
      <c r="E179" t="e">
        <f>_xlfn.XLOOKUP(F179,预约送货单!Z:Z,预约送货单!F:F)</f>
        <v>#N/A</v>
      </c>
      <c r="F179" t="str">
        <f t="shared" si="7"/>
        <v/>
      </c>
      <c r="G179" t="e">
        <f>VLOOKUP(D179&amp;B179&amp;A179,分仓ST!A:E,5,0)</f>
        <v>#N/A</v>
      </c>
      <c r="H179" t="e">
        <f>_xlfn.XLOOKUP(E179,预约送货单!F:F,预约送货单!E:E)</f>
        <v>#N/A</v>
      </c>
      <c r="J179" t="e">
        <f>VLOOKUP(E179,预约送货单!F:N,9,0)</f>
        <v>#N/A</v>
      </c>
      <c r="K179" t="str">
        <f t="shared" si="8"/>
        <v>广州</v>
      </c>
    </row>
    <row r="180" spans="3:11">
      <c r="C180" t="e">
        <f>_xlfn.XLOOKUP(E180,预约送货单!F:F,预约送货单!D:D)</f>
        <v>#N/A</v>
      </c>
      <c r="E180" t="e">
        <f>_xlfn.XLOOKUP(F180,预约送货单!Z:Z,预约送货单!F:F)</f>
        <v>#N/A</v>
      </c>
      <c r="F180" t="str">
        <f t="shared" si="7"/>
        <v/>
      </c>
      <c r="G180" t="e">
        <f>VLOOKUP(D180&amp;B180&amp;A180,分仓ST!A:E,5,0)</f>
        <v>#N/A</v>
      </c>
      <c r="H180" t="e">
        <f>_xlfn.XLOOKUP(E180,预约送货单!F:F,预约送货单!E:E)</f>
        <v>#N/A</v>
      </c>
      <c r="J180" t="e">
        <f>VLOOKUP(E180,预约送货单!F:N,9,0)</f>
        <v>#N/A</v>
      </c>
      <c r="K180" t="str">
        <f t="shared" si="8"/>
        <v>广州</v>
      </c>
    </row>
    <row r="181" spans="3:11">
      <c r="C181" t="e">
        <f>_xlfn.XLOOKUP(E181,预约送货单!F:F,预约送货单!D:D)</f>
        <v>#N/A</v>
      </c>
      <c r="E181" t="e">
        <f>_xlfn.XLOOKUP(F181,预约送货单!Z:Z,预约送货单!F:F)</f>
        <v>#N/A</v>
      </c>
      <c r="F181" t="str">
        <f t="shared" si="7"/>
        <v/>
      </c>
      <c r="G181" t="e">
        <f>VLOOKUP(D181&amp;B181&amp;A181,分仓ST!A:E,5,0)</f>
        <v>#N/A</v>
      </c>
      <c r="H181" t="e">
        <f>_xlfn.XLOOKUP(E181,预约送货单!F:F,预约送货单!E:E)</f>
        <v>#N/A</v>
      </c>
      <c r="J181" t="e">
        <f>VLOOKUP(E181,预约送货单!F:N,9,0)</f>
        <v>#N/A</v>
      </c>
      <c r="K181" t="str">
        <f t="shared" si="8"/>
        <v>广州</v>
      </c>
    </row>
    <row r="182" spans="3:11">
      <c r="C182" t="e">
        <f>_xlfn.XLOOKUP(E182,预约送货单!F:F,预约送货单!D:D)</f>
        <v>#N/A</v>
      </c>
      <c r="E182" t="e">
        <f>_xlfn.XLOOKUP(F182,预约送货单!Z:Z,预约送货单!F:F)</f>
        <v>#N/A</v>
      </c>
      <c r="F182" t="str">
        <f t="shared" si="7"/>
        <v/>
      </c>
      <c r="G182" t="e">
        <f>VLOOKUP(D182&amp;B182&amp;A182,分仓ST!A:E,5,0)</f>
        <v>#N/A</v>
      </c>
      <c r="H182" t="e">
        <f>_xlfn.XLOOKUP(E182,预约送货单!F:F,预约送货单!E:E)</f>
        <v>#N/A</v>
      </c>
      <c r="J182" t="e">
        <f>VLOOKUP(E182,预约送货单!F:N,9,0)</f>
        <v>#N/A</v>
      </c>
      <c r="K182" t="str">
        <f t="shared" si="8"/>
        <v>广州</v>
      </c>
    </row>
    <row r="183" spans="3:11">
      <c r="C183" t="e">
        <f>_xlfn.XLOOKUP(E183,预约送货单!F:F,预约送货单!D:D)</f>
        <v>#N/A</v>
      </c>
      <c r="E183" t="e">
        <f>_xlfn.XLOOKUP(F183,预约送货单!Z:Z,预约送货单!F:F)</f>
        <v>#N/A</v>
      </c>
      <c r="F183" t="str">
        <f t="shared" si="7"/>
        <v/>
      </c>
      <c r="G183" t="e">
        <f>VLOOKUP(D183&amp;B183&amp;A183,分仓ST!A:E,5,0)</f>
        <v>#N/A</v>
      </c>
      <c r="H183" t="e">
        <f>_xlfn.XLOOKUP(E183,预约送货单!F:F,预约送货单!E:E)</f>
        <v>#N/A</v>
      </c>
      <c r="J183" t="e">
        <f>VLOOKUP(E183,预约送货单!F:N,9,0)</f>
        <v>#N/A</v>
      </c>
      <c r="K183" t="str">
        <f t="shared" si="8"/>
        <v>广州</v>
      </c>
    </row>
    <row r="184" spans="3:11">
      <c r="C184" t="e">
        <f>_xlfn.XLOOKUP(E184,预约送货单!F:F,预约送货单!D:D)</f>
        <v>#N/A</v>
      </c>
      <c r="E184" t="e">
        <f>_xlfn.XLOOKUP(F184,预约送货单!Z:Z,预约送货单!F:F)</f>
        <v>#N/A</v>
      </c>
      <c r="F184" t="str">
        <f t="shared" si="7"/>
        <v/>
      </c>
      <c r="G184" t="e">
        <f>VLOOKUP(D184&amp;B184&amp;A184,分仓ST!A:E,5,0)</f>
        <v>#N/A</v>
      </c>
      <c r="H184" t="e">
        <f>_xlfn.XLOOKUP(E184,预约送货单!F:F,预约送货单!E:E)</f>
        <v>#N/A</v>
      </c>
      <c r="J184" t="e">
        <f>VLOOKUP(E184,预约送货单!F:N,9,0)</f>
        <v>#N/A</v>
      </c>
      <c r="K184" t="str">
        <f t="shared" si="8"/>
        <v>广州</v>
      </c>
    </row>
    <row r="185" spans="3:11">
      <c r="C185" t="e">
        <f>_xlfn.XLOOKUP(E185,预约送货单!F:F,预约送货单!D:D)</f>
        <v>#N/A</v>
      </c>
      <c r="E185" t="e">
        <f>_xlfn.XLOOKUP(F185,预约送货单!Z:Z,预约送货单!F:F)</f>
        <v>#N/A</v>
      </c>
      <c r="F185" t="str">
        <f t="shared" si="7"/>
        <v/>
      </c>
      <c r="G185" t="e">
        <f>VLOOKUP(D185&amp;B185&amp;A185,分仓ST!A:E,5,0)</f>
        <v>#N/A</v>
      </c>
      <c r="H185" t="e">
        <f>_xlfn.XLOOKUP(E185,预约送货单!F:F,预约送货单!E:E)</f>
        <v>#N/A</v>
      </c>
      <c r="J185" t="e">
        <f>VLOOKUP(E185,预约送货单!F:N,9,0)</f>
        <v>#N/A</v>
      </c>
      <c r="K185" t="str">
        <f t="shared" si="8"/>
        <v>广州</v>
      </c>
    </row>
    <row r="186" spans="3:11">
      <c r="C186" t="e">
        <f>_xlfn.XLOOKUP(E186,预约送货单!F:F,预约送货单!D:D)</f>
        <v>#N/A</v>
      </c>
      <c r="E186" t="e">
        <f>_xlfn.XLOOKUP(F186,预约送货单!Z:Z,预约送货单!F:F)</f>
        <v>#N/A</v>
      </c>
      <c r="F186" t="str">
        <f t="shared" si="7"/>
        <v/>
      </c>
      <c r="G186" t="e">
        <f>VLOOKUP(D186&amp;B186&amp;A186,分仓ST!A:E,5,0)</f>
        <v>#N/A</v>
      </c>
      <c r="H186" t="e">
        <f>_xlfn.XLOOKUP(E186,预约送货单!F:F,预约送货单!E:E)</f>
        <v>#N/A</v>
      </c>
      <c r="J186" t="e">
        <f>VLOOKUP(E186,预约送货单!F:N,9,0)</f>
        <v>#N/A</v>
      </c>
      <c r="K186" t="str">
        <f t="shared" si="8"/>
        <v>广州</v>
      </c>
    </row>
    <row r="187" spans="3:11">
      <c r="C187" t="e">
        <f>_xlfn.XLOOKUP(E187,预约送货单!F:F,预约送货单!D:D)</f>
        <v>#N/A</v>
      </c>
      <c r="E187" t="e">
        <f>_xlfn.XLOOKUP(F187,预约送货单!Z:Z,预约送货单!F:F)</f>
        <v>#N/A</v>
      </c>
      <c r="F187" t="str">
        <f t="shared" si="7"/>
        <v/>
      </c>
      <c r="G187" t="e">
        <f>VLOOKUP(D187&amp;B187&amp;A187,分仓ST!A:E,5,0)</f>
        <v>#N/A</v>
      </c>
      <c r="H187" t="e">
        <f>_xlfn.XLOOKUP(E187,预约送货单!F:F,预约送货单!E:E)</f>
        <v>#N/A</v>
      </c>
      <c r="J187" t="e">
        <f>VLOOKUP(E187,预约送货单!F:N,9,0)</f>
        <v>#N/A</v>
      </c>
      <c r="K187" t="str">
        <f t="shared" si="8"/>
        <v>广州</v>
      </c>
    </row>
    <row r="188" spans="3:11">
      <c r="C188" t="e">
        <f>_xlfn.XLOOKUP(E188,预约送货单!F:F,预约送货单!D:D)</f>
        <v>#N/A</v>
      </c>
      <c r="E188" t="e">
        <f>_xlfn.XLOOKUP(F188,预约送货单!Z:Z,预约送货单!F:F)</f>
        <v>#N/A</v>
      </c>
      <c r="F188" t="str">
        <f t="shared" si="7"/>
        <v/>
      </c>
      <c r="G188" t="e">
        <f>VLOOKUP(D188&amp;B188&amp;A188,分仓ST!A:E,5,0)</f>
        <v>#N/A</v>
      </c>
      <c r="H188" t="e">
        <f>_xlfn.XLOOKUP(E188,预约送货单!F:F,预约送货单!E:E)</f>
        <v>#N/A</v>
      </c>
      <c r="J188" t="e">
        <f>VLOOKUP(E188,预约送货单!F:N,9,0)</f>
        <v>#N/A</v>
      </c>
      <c r="K188" t="str">
        <f t="shared" si="8"/>
        <v>广州</v>
      </c>
    </row>
    <row r="189" spans="3:11">
      <c r="C189" t="e">
        <f>_xlfn.XLOOKUP(E189,预约送货单!F:F,预约送货单!D:D)</f>
        <v>#N/A</v>
      </c>
      <c r="E189" t="e">
        <f>_xlfn.XLOOKUP(F189,预约送货单!Z:Z,预约送货单!F:F)</f>
        <v>#N/A</v>
      </c>
      <c r="F189" t="str">
        <f t="shared" si="7"/>
        <v/>
      </c>
      <c r="G189" t="e">
        <f>VLOOKUP(D189&amp;B189&amp;A189,分仓ST!A:E,5,0)</f>
        <v>#N/A</v>
      </c>
      <c r="H189" t="e">
        <f>_xlfn.XLOOKUP(E189,预约送货单!F:F,预约送货单!E:E)</f>
        <v>#N/A</v>
      </c>
      <c r="J189" t="e">
        <f>VLOOKUP(E189,预约送货单!F:N,9,0)</f>
        <v>#N/A</v>
      </c>
      <c r="K189" t="str">
        <f t="shared" si="8"/>
        <v>广州</v>
      </c>
    </row>
    <row r="190" spans="3:11">
      <c r="C190" t="e">
        <f>_xlfn.XLOOKUP(E190,预约送货单!F:F,预约送货单!D:D)</f>
        <v>#N/A</v>
      </c>
      <c r="E190" t="e">
        <f>_xlfn.XLOOKUP(F190,预约送货单!Z:Z,预约送货单!F:F)</f>
        <v>#N/A</v>
      </c>
      <c r="F190" t="str">
        <f t="shared" si="7"/>
        <v/>
      </c>
      <c r="G190" t="e">
        <f>VLOOKUP(D190&amp;B190&amp;A190,分仓ST!A:E,5,0)</f>
        <v>#N/A</v>
      </c>
      <c r="H190" t="e">
        <f>_xlfn.XLOOKUP(E190,预约送货单!F:F,预约送货单!E:E)</f>
        <v>#N/A</v>
      </c>
      <c r="J190" t="e">
        <f>VLOOKUP(E190,预约送货单!F:N,9,0)</f>
        <v>#N/A</v>
      </c>
      <c r="K190" t="str">
        <f t="shared" si="8"/>
        <v>广州</v>
      </c>
    </row>
    <row r="191" spans="3:11">
      <c r="C191" t="e">
        <f>_xlfn.XLOOKUP(E191,预约送货单!F:F,预约送货单!D:D)</f>
        <v>#N/A</v>
      </c>
      <c r="E191" t="e">
        <f>_xlfn.XLOOKUP(F191,预约送货单!Z:Z,预约送货单!F:F)</f>
        <v>#N/A</v>
      </c>
      <c r="F191" t="str">
        <f t="shared" si="7"/>
        <v/>
      </c>
      <c r="G191" t="e">
        <f>VLOOKUP(D191&amp;B191&amp;A191,分仓ST!A:E,5,0)</f>
        <v>#N/A</v>
      </c>
      <c r="H191" t="e">
        <f>_xlfn.XLOOKUP(E191,预约送货单!F:F,预约送货单!E:E)</f>
        <v>#N/A</v>
      </c>
      <c r="J191" t="e">
        <f>VLOOKUP(E191,预约送货单!F:N,9,0)</f>
        <v>#N/A</v>
      </c>
      <c r="K191" t="str">
        <f t="shared" si="8"/>
        <v>广州</v>
      </c>
    </row>
    <row r="192" spans="3:11">
      <c r="C192" t="e">
        <f>_xlfn.XLOOKUP(E192,预约送货单!F:F,预约送货单!D:D)</f>
        <v>#N/A</v>
      </c>
      <c r="E192" t="e">
        <f>_xlfn.XLOOKUP(F192,预约送货单!Z:Z,预约送货单!F:F)</f>
        <v>#N/A</v>
      </c>
      <c r="F192" t="str">
        <f t="shared" si="7"/>
        <v/>
      </c>
      <c r="G192" t="e">
        <f>VLOOKUP(D192&amp;B192&amp;A192,分仓ST!A:E,5,0)</f>
        <v>#N/A</v>
      </c>
      <c r="H192" t="e">
        <f>_xlfn.XLOOKUP(E192,预约送货单!F:F,预约送货单!E:E)</f>
        <v>#N/A</v>
      </c>
      <c r="J192" t="e">
        <f>VLOOKUP(E192,预约送货单!F:N,9,0)</f>
        <v>#N/A</v>
      </c>
      <c r="K192" t="str">
        <f t="shared" si="8"/>
        <v>广州</v>
      </c>
    </row>
    <row r="193" spans="3:11">
      <c r="C193" t="e">
        <f>_xlfn.XLOOKUP(E193,预约送货单!F:F,预约送货单!D:D)</f>
        <v>#N/A</v>
      </c>
      <c r="E193" t="e">
        <f>_xlfn.XLOOKUP(F193,预约送货单!Z:Z,预约送货单!F:F)</f>
        <v>#N/A</v>
      </c>
      <c r="F193" t="str">
        <f t="shared" si="7"/>
        <v/>
      </c>
      <c r="G193" t="e">
        <f>VLOOKUP(D193&amp;B193&amp;A193,分仓ST!A:E,5,0)</f>
        <v>#N/A</v>
      </c>
      <c r="H193" t="e">
        <f>_xlfn.XLOOKUP(E193,预约送货单!F:F,预约送货单!E:E)</f>
        <v>#N/A</v>
      </c>
      <c r="J193" t="e">
        <f>VLOOKUP(E193,预约送货单!F:N,9,0)</f>
        <v>#N/A</v>
      </c>
      <c r="K193" t="str">
        <f t="shared" si="8"/>
        <v>广州</v>
      </c>
    </row>
    <row r="194" spans="3:11">
      <c r="C194" t="e">
        <f>_xlfn.XLOOKUP(E194,预约送货单!F:F,预约送货单!D:D)</f>
        <v>#N/A</v>
      </c>
      <c r="E194" t="e">
        <f>_xlfn.XLOOKUP(F194,预约送货单!Z:Z,预约送货单!F:F)</f>
        <v>#N/A</v>
      </c>
      <c r="F194" t="str">
        <f t="shared" si="7"/>
        <v/>
      </c>
      <c r="G194" t="e">
        <f>VLOOKUP(D194&amp;B194&amp;A194,分仓ST!A:E,5,0)</f>
        <v>#N/A</v>
      </c>
      <c r="H194" t="e">
        <f>_xlfn.XLOOKUP(E194,预约送货单!F:F,预约送货单!E:E)</f>
        <v>#N/A</v>
      </c>
      <c r="J194" t="e">
        <f>VLOOKUP(E194,预约送货单!F:N,9,0)</f>
        <v>#N/A</v>
      </c>
      <c r="K194" t="str">
        <f t="shared" si="8"/>
        <v>广州</v>
      </c>
    </row>
    <row r="195" spans="3:11">
      <c r="C195" t="e">
        <f>_xlfn.XLOOKUP(E195,预约送货单!F:F,预约送货单!D:D)</f>
        <v>#N/A</v>
      </c>
      <c r="E195" t="e">
        <f>_xlfn.XLOOKUP(F195,预约送货单!Z:Z,预约送货单!F:F)</f>
        <v>#N/A</v>
      </c>
      <c r="F195" t="str">
        <f t="shared" si="7"/>
        <v/>
      </c>
      <c r="G195" t="e">
        <f>VLOOKUP(D195&amp;B195&amp;A195,分仓ST!A:E,5,0)</f>
        <v>#N/A</v>
      </c>
      <c r="H195" t="e">
        <f>_xlfn.XLOOKUP(E195,预约送货单!F:F,预约送货单!E:E)</f>
        <v>#N/A</v>
      </c>
      <c r="J195" t="e">
        <f>VLOOKUP(E195,预约送货单!F:N,9,0)</f>
        <v>#N/A</v>
      </c>
      <c r="K195" t="str">
        <f t="shared" si="8"/>
        <v>广州</v>
      </c>
    </row>
    <row r="196" spans="3:11">
      <c r="C196" t="e">
        <f>_xlfn.XLOOKUP(E196,预约送货单!F:F,预约送货单!D:D)</f>
        <v>#N/A</v>
      </c>
      <c r="E196" t="e">
        <f>_xlfn.XLOOKUP(F196,预约送货单!Z:Z,预约送货单!F:F)</f>
        <v>#N/A</v>
      </c>
      <c r="F196" t="str">
        <f t="shared" si="7"/>
        <v/>
      </c>
      <c r="G196" t="e">
        <f>VLOOKUP(D196&amp;B196&amp;A196,分仓ST!A:E,5,0)</f>
        <v>#N/A</v>
      </c>
      <c r="H196" t="e">
        <f>_xlfn.XLOOKUP(E196,预约送货单!F:F,预约送货单!E:E)</f>
        <v>#N/A</v>
      </c>
      <c r="J196" t="e">
        <f>VLOOKUP(E196,预约送货单!F:N,9,0)</f>
        <v>#N/A</v>
      </c>
      <c r="K196" t="str">
        <f t="shared" si="8"/>
        <v>广州</v>
      </c>
    </row>
    <row r="197" spans="3:11">
      <c r="C197" t="e">
        <f>_xlfn.XLOOKUP(E197,预约送货单!F:F,预约送货单!D:D)</f>
        <v>#N/A</v>
      </c>
      <c r="E197" t="e">
        <f>_xlfn.XLOOKUP(F197,预约送货单!Z:Z,预约送货单!F:F)</f>
        <v>#N/A</v>
      </c>
      <c r="F197" t="str">
        <f t="shared" si="7"/>
        <v/>
      </c>
      <c r="G197" t="e">
        <f>VLOOKUP(D197&amp;B197&amp;A197,分仓ST!A:E,5,0)</f>
        <v>#N/A</v>
      </c>
      <c r="H197" t="e">
        <f>_xlfn.XLOOKUP(E197,预约送货单!F:F,预约送货单!E:E)</f>
        <v>#N/A</v>
      </c>
      <c r="J197" t="e">
        <f>VLOOKUP(E197,预约送货单!F:N,9,0)</f>
        <v>#N/A</v>
      </c>
      <c r="K197" t="str">
        <f t="shared" si="8"/>
        <v>广州</v>
      </c>
    </row>
    <row r="198" spans="3:11">
      <c r="C198" t="e">
        <f>_xlfn.XLOOKUP(E198,预约送货单!F:F,预约送货单!D:D)</f>
        <v>#N/A</v>
      </c>
      <c r="E198" t="e">
        <f>_xlfn.XLOOKUP(F198,预约送货单!Z:Z,预约送货单!F:F)</f>
        <v>#N/A</v>
      </c>
      <c r="F198" t="str">
        <f t="shared" si="7"/>
        <v/>
      </c>
      <c r="G198" t="e">
        <f>VLOOKUP(D198&amp;B198&amp;A198,分仓ST!A:E,5,0)</f>
        <v>#N/A</v>
      </c>
      <c r="H198" t="e">
        <f>_xlfn.XLOOKUP(E198,预约送货单!F:F,预约送货单!E:E)</f>
        <v>#N/A</v>
      </c>
      <c r="J198" t="e">
        <f>VLOOKUP(E198,预约送货单!F:N,9,0)</f>
        <v>#N/A</v>
      </c>
      <c r="K198" t="str">
        <f t="shared" si="8"/>
        <v>广州</v>
      </c>
    </row>
    <row r="199" spans="3:11">
      <c r="C199" t="e">
        <f>_xlfn.XLOOKUP(E199,预约送货单!F:F,预约送货单!D:D)</f>
        <v>#N/A</v>
      </c>
      <c r="E199" t="e">
        <f>_xlfn.XLOOKUP(F199,预约送货单!Z:Z,预约送货单!F:F)</f>
        <v>#N/A</v>
      </c>
      <c r="F199" t="str">
        <f t="shared" si="7"/>
        <v/>
      </c>
      <c r="G199" t="e">
        <f>VLOOKUP(D199&amp;B199&amp;A199,分仓ST!A:E,5,0)</f>
        <v>#N/A</v>
      </c>
      <c r="H199" t="e">
        <f>_xlfn.XLOOKUP(E199,预约送货单!F:F,预约送货单!E:E)</f>
        <v>#N/A</v>
      </c>
      <c r="J199" t="e">
        <f>VLOOKUP(E199,预约送货单!F:N,9,0)</f>
        <v>#N/A</v>
      </c>
      <c r="K199" t="str">
        <f t="shared" si="8"/>
        <v>广州</v>
      </c>
    </row>
    <row r="200" spans="3:11">
      <c r="C200" t="e">
        <f>_xlfn.XLOOKUP(E200,预约送货单!F:F,预约送货单!D:D)</f>
        <v>#N/A</v>
      </c>
      <c r="E200" t="e">
        <f>_xlfn.XLOOKUP(F200,预约送货单!Z:Z,预约送货单!F:F)</f>
        <v>#N/A</v>
      </c>
      <c r="F200" t="str">
        <f t="shared" si="7"/>
        <v/>
      </c>
      <c r="G200" t="e">
        <f>VLOOKUP(D200&amp;B200&amp;A200,分仓ST!A:E,5,0)</f>
        <v>#N/A</v>
      </c>
      <c r="H200" t="e">
        <f>_xlfn.XLOOKUP(E200,预约送货单!F:F,预约送货单!E:E)</f>
        <v>#N/A</v>
      </c>
      <c r="J200" t="e">
        <f>VLOOKUP(E200,预约送货单!F:N,9,0)</f>
        <v>#N/A</v>
      </c>
      <c r="K200" t="str">
        <f t="shared" si="8"/>
        <v>广州</v>
      </c>
    </row>
    <row r="201" spans="3:11">
      <c r="C201" t="e">
        <f>_xlfn.XLOOKUP(E201,预约送货单!F:F,预约送货单!D:D)</f>
        <v>#N/A</v>
      </c>
      <c r="E201" t="e">
        <f>_xlfn.XLOOKUP(F201,预约送货单!Z:Z,预约送货单!F:F)</f>
        <v>#N/A</v>
      </c>
      <c r="F201" t="str">
        <f t="shared" si="7"/>
        <v/>
      </c>
      <c r="G201" t="e">
        <f>VLOOKUP(D201&amp;B201&amp;A201,分仓ST!A:E,5,0)</f>
        <v>#N/A</v>
      </c>
      <c r="H201" t="e">
        <f>_xlfn.XLOOKUP(E201,预约送货单!F:F,预约送货单!E:E)</f>
        <v>#N/A</v>
      </c>
      <c r="J201" t="e">
        <f>VLOOKUP(E201,预约送货单!F:N,9,0)</f>
        <v>#N/A</v>
      </c>
      <c r="K201" t="str">
        <f t="shared" si="8"/>
        <v>广州</v>
      </c>
    </row>
    <row r="202" spans="3:11">
      <c r="C202" t="e">
        <f>_xlfn.XLOOKUP(E202,预约送货单!F:F,预约送货单!D:D)</f>
        <v>#N/A</v>
      </c>
      <c r="E202" t="e">
        <f>_xlfn.XLOOKUP(F202,预约送货单!Z:Z,预约送货单!F:F)</f>
        <v>#N/A</v>
      </c>
      <c r="F202" t="str">
        <f t="shared" si="7"/>
        <v/>
      </c>
      <c r="G202" t="e">
        <f>VLOOKUP(D202&amp;B202&amp;A202,分仓ST!A:E,5,0)</f>
        <v>#N/A</v>
      </c>
      <c r="H202" t="e">
        <f>_xlfn.XLOOKUP(E202,预约送货单!F:F,预约送货单!E:E)</f>
        <v>#N/A</v>
      </c>
      <c r="J202" t="e">
        <f>VLOOKUP(E202,预约送货单!F:N,9,0)</f>
        <v>#N/A</v>
      </c>
      <c r="K202" t="str">
        <f t="shared" si="8"/>
        <v>广州</v>
      </c>
    </row>
    <row r="203" spans="3:11">
      <c r="C203" t="e">
        <f>_xlfn.XLOOKUP(E203,预约送货单!F:F,预约送货单!D:D)</f>
        <v>#N/A</v>
      </c>
      <c r="E203" t="e">
        <f>_xlfn.XLOOKUP(F203,预约送货单!Z:Z,预约送货单!F:F)</f>
        <v>#N/A</v>
      </c>
      <c r="F203" t="str">
        <f t="shared" si="7"/>
        <v/>
      </c>
      <c r="G203" t="e">
        <f>VLOOKUP(D203&amp;B203&amp;A203,分仓ST!A:E,5,0)</f>
        <v>#N/A</v>
      </c>
      <c r="H203" t="e">
        <f>_xlfn.XLOOKUP(E203,预约送货单!F:F,预约送货单!E:E)</f>
        <v>#N/A</v>
      </c>
      <c r="J203" t="e">
        <f>VLOOKUP(E203,预约送货单!F:N,9,0)</f>
        <v>#N/A</v>
      </c>
      <c r="K203" t="str">
        <f t="shared" si="8"/>
        <v>广州</v>
      </c>
    </row>
    <row r="204" spans="3:11">
      <c r="C204" t="e">
        <f>_xlfn.XLOOKUP(E204,预约送货单!F:F,预约送货单!D:D)</f>
        <v>#N/A</v>
      </c>
      <c r="E204" t="e">
        <f>_xlfn.XLOOKUP(F204,预约送货单!Z:Z,预约送货单!F:F)</f>
        <v>#N/A</v>
      </c>
      <c r="F204" t="str">
        <f t="shared" si="7"/>
        <v/>
      </c>
      <c r="G204" t="e">
        <f>VLOOKUP(D204&amp;B204&amp;A204,分仓ST!A:E,5,0)</f>
        <v>#N/A</v>
      </c>
      <c r="H204" t="e">
        <f>_xlfn.XLOOKUP(E204,预约送货单!F:F,预约送货单!E:E)</f>
        <v>#N/A</v>
      </c>
      <c r="J204" t="e">
        <f>VLOOKUP(E204,预约送货单!F:N,9,0)</f>
        <v>#N/A</v>
      </c>
      <c r="K204" t="str">
        <f t="shared" si="8"/>
        <v>广州</v>
      </c>
    </row>
    <row r="205" spans="3:11">
      <c r="C205" t="e">
        <f>_xlfn.XLOOKUP(E205,预约送货单!F:F,预约送货单!D:D)</f>
        <v>#N/A</v>
      </c>
      <c r="E205" t="e">
        <f>_xlfn.XLOOKUP(F205,预约送货单!Z:Z,预约送货单!F:F)</f>
        <v>#N/A</v>
      </c>
      <c r="F205" t="str">
        <f t="shared" si="7"/>
        <v/>
      </c>
      <c r="G205" t="e">
        <f>VLOOKUP(D205&amp;B205&amp;A205,分仓ST!A:E,5,0)</f>
        <v>#N/A</v>
      </c>
      <c r="H205" t="e">
        <f>_xlfn.XLOOKUP(E205,预约送货单!F:F,预约送货单!E:E)</f>
        <v>#N/A</v>
      </c>
      <c r="J205" t="e">
        <f>VLOOKUP(E205,预约送货单!F:N,9,0)</f>
        <v>#N/A</v>
      </c>
      <c r="K205" t="str">
        <f t="shared" si="8"/>
        <v>广州</v>
      </c>
    </row>
    <row r="206" spans="3:11">
      <c r="C206" t="e">
        <f>_xlfn.XLOOKUP(E206,预约送货单!F:F,预约送货单!D:D)</f>
        <v>#N/A</v>
      </c>
      <c r="E206" t="e">
        <f>_xlfn.XLOOKUP(F206,预约送货单!Z:Z,预约送货单!F:F)</f>
        <v>#N/A</v>
      </c>
      <c r="F206" t="str">
        <f t="shared" si="7"/>
        <v/>
      </c>
      <c r="G206" t="e">
        <f>VLOOKUP(D206&amp;B206&amp;A206,分仓ST!A:E,5,0)</f>
        <v>#N/A</v>
      </c>
      <c r="H206" t="e">
        <f>_xlfn.XLOOKUP(E206,预约送货单!F:F,预约送货单!E:E)</f>
        <v>#N/A</v>
      </c>
      <c r="J206" t="e">
        <f>VLOOKUP(E206,预约送货单!F:N,9,0)</f>
        <v>#N/A</v>
      </c>
      <c r="K206" t="str">
        <f t="shared" si="8"/>
        <v>广州</v>
      </c>
    </row>
    <row r="207" spans="3:11">
      <c r="C207" t="e">
        <f>_xlfn.XLOOKUP(E207,预约送货单!F:F,预约送货单!D:D)</f>
        <v>#N/A</v>
      </c>
      <c r="E207" t="e">
        <f>_xlfn.XLOOKUP(F207,预约送货单!Z:Z,预约送货单!F:F)</f>
        <v>#N/A</v>
      </c>
      <c r="F207" t="str">
        <f t="shared" si="7"/>
        <v/>
      </c>
      <c r="G207" t="e">
        <f>VLOOKUP(D207&amp;B207&amp;A207,分仓ST!A:E,5,0)</f>
        <v>#N/A</v>
      </c>
      <c r="H207" t="e">
        <f>_xlfn.XLOOKUP(E207,预约送货单!F:F,预约送货单!E:E)</f>
        <v>#N/A</v>
      </c>
      <c r="J207" t="e">
        <f>VLOOKUP(E207,预约送货单!F:N,9,0)</f>
        <v>#N/A</v>
      </c>
      <c r="K207" t="str">
        <f t="shared" si="8"/>
        <v>广州</v>
      </c>
    </row>
    <row r="208" spans="3:11">
      <c r="C208" t="e">
        <f>_xlfn.XLOOKUP(E208,预约送货单!F:F,预约送货单!D:D)</f>
        <v>#N/A</v>
      </c>
      <c r="E208" t="e">
        <f>_xlfn.XLOOKUP(F208,预约送货单!Z:Z,预约送货单!F:F)</f>
        <v>#N/A</v>
      </c>
      <c r="F208" t="str">
        <f t="shared" si="7"/>
        <v/>
      </c>
      <c r="G208" t="e">
        <f>VLOOKUP(D208&amp;B208&amp;A208,分仓ST!A:E,5,0)</f>
        <v>#N/A</v>
      </c>
      <c r="H208" t="e">
        <f>_xlfn.XLOOKUP(E208,预约送货单!F:F,预约送货单!E:E)</f>
        <v>#N/A</v>
      </c>
      <c r="J208" t="e">
        <f>VLOOKUP(E208,预约送货单!F:N,9,0)</f>
        <v>#N/A</v>
      </c>
      <c r="K208" t="str">
        <f t="shared" si="8"/>
        <v>广州</v>
      </c>
    </row>
    <row r="209" spans="3:11">
      <c r="C209" t="e">
        <f>_xlfn.XLOOKUP(E209,预约送货单!F:F,预约送货单!D:D)</f>
        <v>#N/A</v>
      </c>
      <c r="E209" t="e">
        <f>_xlfn.XLOOKUP(F209,预约送货单!Z:Z,预约送货单!F:F)</f>
        <v>#N/A</v>
      </c>
      <c r="F209" t="str">
        <f t="shared" si="7"/>
        <v/>
      </c>
      <c r="G209" t="e">
        <f>VLOOKUP(D209&amp;B209&amp;A209,分仓ST!A:E,5,0)</f>
        <v>#N/A</v>
      </c>
      <c r="H209" t="e">
        <f>_xlfn.XLOOKUP(E209,预约送货单!F:F,预约送货单!E:E)</f>
        <v>#N/A</v>
      </c>
      <c r="J209" t="e">
        <f>VLOOKUP(E209,预约送货单!F:N,9,0)</f>
        <v>#N/A</v>
      </c>
      <c r="K209" t="str">
        <f t="shared" si="8"/>
        <v>广州</v>
      </c>
    </row>
    <row r="210" spans="3:11">
      <c r="C210" t="e">
        <f>_xlfn.XLOOKUP(E210,预约送货单!F:F,预约送货单!D:D)</f>
        <v>#N/A</v>
      </c>
      <c r="E210" t="e">
        <f>_xlfn.XLOOKUP(F210,预约送货单!Z:Z,预约送货单!F:F)</f>
        <v>#N/A</v>
      </c>
      <c r="F210" t="str">
        <f t="shared" si="7"/>
        <v/>
      </c>
      <c r="G210" t="e">
        <f>VLOOKUP(D210&amp;B210&amp;A210,分仓ST!A:E,5,0)</f>
        <v>#N/A</v>
      </c>
      <c r="H210" t="e">
        <f>_xlfn.XLOOKUP(E210,预约送货单!F:F,预约送货单!E:E)</f>
        <v>#N/A</v>
      </c>
      <c r="J210" t="e">
        <f>VLOOKUP(E210,预约送货单!F:N,9,0)</f>
        <v>#N/A</v>
      </c>
      <c r="K210" t="str">
        <f t="shared" si="8"/>
        <v>广州</v>
      </c>
    </row>
    <row r="211" spans="3:11">
      <c r="C211" t="e">
        <f>_xlfn.XLOOKUP(E211,预约送货单!F:F,预约送货单!D:D)</f>
        <v>#N/A</v>
      </c>
      <c r="E211" t="e">
        <f>_xlfn.XLOOKUP(F211,预约送货单!Z:Z,预约送货单!F:F)</f>
        <v>#N/A</v>
      </c>
      <c r="F211" t="str">
        <f t="shared" si="7"/>
        <v/>
      </c>
      <c r="G211" t="e">
        <f>VLOOKUP(D211&amp;B211&amp;A211,分仓ST!A:E,5,0)</f>
        <v>#N/A</v>
      </c>
      <c r="H211" t="e">
        <f>_xlfn.XLOOKUP(E211,预约送货单!F:F,预约送货单!E:E)</f>
        <v>#N/A</v>
      </c>
      <c r="J211" t="e">
        <f>VLOOKUP(E211,预约送货单!F:N,9,0)</f>
        <v>#N/A</v>
      </c>
      <c r="K211" t="str">
        <f t="shared" si="8"/>
        <v>广州</v>
      </c>
    </row>
    <row r="212" spans="3:11">
      <c r="C212" t="e">
        <f>_xlfn.XLOOKUP(E212,预约送货单!F:F,预约送货单!D:D)</f>
        <v>#N/A</v>
      </c>
      <c r="E212" t="e">
        <f>_xlfn.XLOOKUP(F212,预约送货单!Z:Z,预约送货单!F:F)</f>
        <v>#N/A</v>
      </c>
      <c r="F212" t="str">
        <f t="shared" si="7"/>
        <v/>
      </c>
      <c r="G212" t="e">
        <f>VLOOKUP(D212&amp;B212&amp;A212,分仓ST!A:E,5,0)</f>
        <v>#N/A</v>
      </c>
      <c r="H212" t="e">
        <f>_xlfn.XLOOKUP(E212,预约送货单!F:F,预约送货单!E:E)</f>
        <v>#N/A</v>
      </c>
      <c r="J212" t="e">
        <f>VLOOKUP(E212,预约送货单!F:N,9,0)</f>
        <v>#N/A</v>
      </c>
      <c r="K212" t="str">
        <f t="shared" si="8"/>
        <v>广州</v>
      </c>
    </row>
    <row r="213" spans="3:11">
      <c r="C213" t="e">
        <f>_xlfn.XLOOKUP(E213,预约送货单!F:F,预约送货单!D:D)</f>
        <v>#N/A</v>
      </c>
      <c r="E213" t="e">
        <f>_xlfn.XLOOKUP(F213,预约送货单!Z:Z,预约送货单!F:F)</f>
        <v>#N/A</v>
      </c>
      <c r="F213" t="str">
        <f t="shared" si="7"/>
        <v/>
      </c>
      <c r="G213" t="e">
        <f>VLOOKUP(D213&amp;B213&amp;A213,分仓ST!A:E,5,0)</f>
        <v>#N/A</v>
      </c>
      <c r="H213" t="e">
        <f>_xlfn.XLOOKUP(E213,预约送货单!F:F,预约送货单!E:E)</f>
        <v>#N/A</v>
      </c>
      <c r="J213" t="e">
        <f>VLOOKUP(E213,预约送货单!F:N,9,0)</f>
        <v>#N/A</v>
      </c>
      <c r="K213" t="str">
        <f t="shared" si="8"/>
        <v>广州</v>
      </c>
    </row>
    <row r="214" spans="3:11">
      <c r="C214" t="e">
        <f>_xlfn.XLOOKUP(E214,预约送货单!F:F,预约送货单!D:D)</f>
        <v>#N/A</v>
      </c>
      <c r="E214" t="e">
        <f>_xlfn.XLOOKUP(F214,预约送货单!Z:Z,预约送货单!F:F)</f>
        <v>#N/A</v>
      </c>
      <c r="F214" t="str">
        <f t="shared" si="7"/>
        <v/>
      </c>
      <c r="G214" t="e">
        <f>VLOOKUP(D214&amp;B214&amp;A214,分仓ST!A:E,5,0)</f>
        <v>#N/A</v>
      </c>
      <c r="H214" t="e">
        <f>_xlfn.XLOOKUP(E214,预约送货单!F:F,预约送货单!E:E)</f>
        <v>#N/A</v>
      </c>
      <c r="J214" t="e">
        <f>VLOOKUP(E214,预约送货单!F:N,9,0)</f>
        <v>#N/A</v>
      </c>
      <c r="K214" t="str">
        <f t="shared" si="8"/>
        <v>广州</v>
      </c>
    </row>
    <row r="215" spans="3:11">
      <c r="C215" t="e">
        <f>_xlfn.XLOOKUP(E215,预约送货单!F:F,预约送货单!D:D)</f>
        <v>#N/A</v>
      </c>
      <c r="E215" t="e">
        <f>_xlfn.XLOOKUP(F215,预约送货单!Z:Z,预约送货单!F:F)</f>
        <v>#N/A</v>
      </c>
      <c r="F215" t="str">
        <f t="shared" si="7"/>
        <v/>
      </c>
      <c r="G215" t="e">
        <f>VLOOKUP(D215&amp;B215&amp;A215,分仓ST!A:E,5,0)</f>
        <v>#N/A</v>
      </c>
      <c r="H215" t="e">
        <f>_xlfn.XLOOKUP(E215,预约送货单!F:F,预约送货单!E:E)</f>
        <v>#N/A</v>
      </c>
      <c r="J215" t="e">
        <f>VLOOKUP(E215,预约送货单!F:N,9,0)</f>
        <v>#N/A</v>
      </c>
      <c r="K215" t="str">
        <f t="shared" si="8"/>
        <v>广州</v>
      </c>
    </row>
    <row r="216" spans="3:11">
      <c r="C216" t="e">
        <f>_xlfn.XLOOKUP(E216,预约送货单!F:F,预约送货单!D:D)</f>
        <v>#N/A</v>
      </c>
      <c r="E216" t="e">
        <f>_xlfn.XLOOKUP(F216,预约送货单!Z:Z,预约送货单!F:F)</f>
        <v>#N/A</v>
      </c>
      <c r="F216" t="str">
        <f t="shared" si="7"/>
        <v/>
      </c>
      <c r="G216" t="e">
        <f>VLOOKUP(D216&amp;B216&amp;A216,分仓ST!A:E,5,0)</f>
        <v>#N/A</v>
      </c>
      <c r="H216" t="e">
        <f>_xlfn.XLOOKUP(E216,预约送货单!F:F,预约送货单!E:E)</f>
        <v>#N/A</v>
      </c>
      <c r="J216" t="e">
        <f>VLOOKUP(E216,预约送货单!F:N,9,0)</f>
        <v>#N/A</v>
      </c>
      <c r="K216" t="str">
        <f t="shared" si="8"/>
        <v>广州</v>
      </c>
    </row>
    <row r="217" spans="3:11">
      <c r="C217" t="e">
        <f>_xlfn.XLOOKUP(E217,预约送货单!F:F,预约送货单!D:D)</f>
        <v>#N/A</v>
      </c>
      <c r="E217" t="e">
        <f>_xlfn.XLOOKUP(F217,预约送货单!Z:Z,预约送货单!F:F)</f>
        <v>#N/A</v>
      </c>
      <c r="F217" t="str">
        <f t="shared" si="7"/>
        <v/>
      </c>
      <c r="G217" t="e">
        <f>VLOOKUP(D217&amp;B217&amp;A217,分仓ST!A:E,5,0)</f>
        <v>#N/A</v>
      </c>
      <c r="H217" t="e">
        <f>_xlfn.XLOOKUP(E217,预约送货单!F:F,预约送货单!E:E)</f>
        <v>#N/A</v>
      </c>
      <c r="J217" t="e">
        <f>VLOOKUP(E217,预约送货单!F:N,9,0)</f>
        <v>#N/A</v>
      </c>
      <c r="K217" t="str">
        <f t="shared" si="8"/>
        <v>广州</v>
      </c>
    </row>
    <row r="218" spans="3:11">
      <c r="C218" t="e">
        <f>_xlfn.XLOOKUP(E218,预约送货单!F:F,预约送货单!D:D)</f>
        <v>#N/A</v>
      </c>
      <c r="E218" t="e">
        <f>_xlfn.XLOOKUP(F218,预约送货单!Z:Z,预约送货单!F:F)</f>
        <v>#N/A</v>
      </c>
      <c r="F218" t="str">
        <f t="shared" si="7"/>
        <v/>
      </c>
      <c r="G218" t="e">
        <f>VLOOKUP(D218&amp;B218&amp;A218,分仓ST!A:E,5,0)</f>
        <v>#N/A</v>
      </c>
      <c r="H218" t="e">
        <f>_xlfn.XLOOKUP(E218,预约送货单!F:F,预约送货单!E:E)</f>
        <v>#N/A</v>
      </c>
      <c r="J218" t="e">
        <f>VLOOKUP(E218,预约送货单!F:N,9,0)</f>
        <v>#N/A</v>
      </c>
      <c r="K218" t="str">
        <f t="shared" si="8"/>
        <v>广州</v>
      </c>
    </row>
    <row r="219" spans="3:11">
      <c r="C219" t="e">
        <f>_xlfn.XLOOKUP(E219,预约送货单!F:F,预约送货单!D:D)</f>
        <v>#N/A</v>
      </c>
      <c r="E219" t="e">
        <f>_xlfn.XLOOKUP(F219,预约送货单!Z:Z,预约送货单!F:F)</f>
        <v>#N/A</v>
      </c>
      <c r="F219" t="str">
        <f t="shared" si="7"/>
        <v/>
      </c>
      <c r="G219" t="e">
        <f>VLOOKUP(D219&amp;B219&amp;A219,分仓ST!A:E,5,0)</f>
        <v>#N/A</v>
      </c>
      <c r="H219" t="e">
        <f>_xlfn.XLOOKUP(E219,预约送货单!F:F,预约送货单!E:E)</f>
        <v>#N/A</v>
      </c>
      <c r="J219" t="e">
        <f>VLOOKUP(E219,预约送货单!F:N,9,0)</f>
        <v>#N/A</v>
      </c>
      <c r="K219" t="str">
        <f t="shared" si="8"/>
        <v>广州</v>
      </c>
    </row>
    <row r="220" spans="3:11">
      <c r="C220" t="e">
        <f>_xlfn.XLOOKUP(E220,预约送货单!F:F,预约送货单!D:D)</f>
        <v>#N/A</v>
      </c>
      <c r="E220" t="e">
        <f>_xlfn.XLOOKUP(F220,预约送货单!Z:Z,预约送货单!F:F)</f>
        <v>#N/A</v>
      </c>
      <c r="F220" t="str">
        <f t="shared" si="7"/>
        <v/>
      </c>
      <c r="G220" t="e">
        <f>VLOOKUP(D220&amp;B220&amp;A220,分仓ST!A:E,5,0)</f>
        <v>#N/A</v>
      </c>
      <c r="H220" t="e">
        <f>_xlfn.XLOOKUP(E220,预约送货单!F:F,预约送货单!E:E)</f>
        <v>#N/A</v>
      </c>
      <c r="J220" t="e">
        <f>VLOOKUP(E220,预约送货单!F:N,9,0)</f>
        <v>#N/A</v>
      </c>
      <c r="K220" t="str">
        <f t="shared" si="8"/>
        <v>广州</v>
      </c>
    </row>
    <row r="221" spans="3:11">
      <c r="C221" t="e">
        <f>_xlfn.XLOOKUP(E221,预约送货单!F:F,预约送货单!D:D)</f>
        <v>#N/A</v>
      </c>
      <c r="E221" t="e">
        <f>_xlfn.XLOOKUP(F221,预约送货单!Z:Z,预约送货单!F:F)</f>
        <v>#N/A</v>
      </c>
      <c r="F221" t="str">
        <f t="shared" si="7"/>
        <v/>
      </c>
      <c r="G221" t="e">
        <f>VLOOKUP(D221&amp;B221&amp;A221,分仓ST!A:E,5,0)</f>
        <v>#N/A</v>
      </c>
      <c r="H221" t="e">
        <f>_xlfn.XLOOKUP(E221,预约送货单!F:F,预约送货单!E:E)</f>
        <v>#N/A</v>
      </c>
      <c r="J221" t="e">
        <f>VLOOKUP(E221,预约送货单!F:N,9,0)</f>
        <v>#N/A</v>
      </c>
      <c r="K221" t="str">
        <f t="shared" si="8"/>
        <v>广州</v>
      </c>
    </row>
    <row r="222" spans="3:11">
      <c r="C222" t="e">
        <f>_xlfn.XLOOKUP(E222,预约送货单!F:F,预约送货单!D:D)</f>
        <v>#N/A</v>
      </c>
      <c r="E222" t="e">
        <f>_xlfn.XLOOKUP(F222,预约送货单!Z:Z,预约送货单!F:F)</f>
        <v>#N/A</v>
      </c>
      <c r="F222" t="str">
        <f t="shared" si="7"/>
        <v/>
      </c>
      <c r="G222" t="e">
        <f>VLOOKUP(D222&amp;B222&amp;A222,分仓ST!A:E,5,0)</f>
        <v>#N/A</v>
      </c>
      <c r="H222" t="e">
        <f>_xlfn.XLOOKUP(E222,预约送货单!F:F,预约送货单!E:E)</f>
        <v>#N/A</v>
      </c>
      <c r="J222" t="e">
        <f>VLOOKUP(E222,预约送货单!F:N,9,0)</f>
        <v>#N/A</v>
      </c>
      <c r="K222" t="str">
        <f t="shared" si="8"/>
        <v>广州</v>
      </c>
    </row>
    <row r="223" spans="3:11">
      <c r="C223" t="e">
        <f>_xlfn.XLOOKUP(E223,预约送货单!F:F,预约送货单!D:D)</f>
        <v>#N/A</v>
      </c>
      <c r="E223" t="e">
        <f>_xlfn.XLOOKUP(F223,预约送货单!Z:Z,预约送货单!F:F)</f>
        <v>#N/A</v>
      </c>
      <c r="F223" t="str">
        <f t="shared" si="7"/>
        <v/>
      </c>
      <c r="G223" t="e">
        <f>VLOOKUP(D223&amp;B223&amp;A223,分仓ST!A:E,5,0)</f>
        <v>#N/A</v>
      </c>
      <c r="H223" t="e">
        <f>_xlfn.XLOOKUP(E223,预约送货单!F:F,预约送货单!E:E)</f>
        <v>#N/A</v>
      </c>
      <c r="J223" t="e">
        <f>VLOOKUP(E223,预约送货单!F:N,9,0)</f>
        <v>#N/A</v>
      </c>
      <c r="K223" t="str">
        <f t="shared" si="8"/>
        <v>广州</v>
      </c>
    </row>
    <row r="224" spans="3:11">
      <c r="C224" t="e">
        <f>_xlfn.XLOOKUP(E224,预约送货单!F:F,预约送货单!D:D)</f>
        <v>#N/A</v>
      </c>
      <c r="E224" t="e">
        <f>_xlfn.XLOOKUP(F224,预约送货单!Z:Z,预约送货单!F:F)</f>
        <v>#N/A</v>
      </c>
      <c r="F224" t="str">
        <f t="shared" si="7"/>
        <v/>
      </c>
      <c r="G224" t="e">
        <f>VLOOKUP(D224&amp;B224&amp;A224,分仓ST!A:E,5,0)</f>
        <v>#N/A</v>
      </c>
      <c r="H224" t="e">
        <f>_xlfn.XLOOKUP(E224,预约送货单!F:F,预约送货单!E:E)</f>
        <v>#N/A</v>
      </c>
      <c r="J224" t="e">
        <f>VLOOKUP(E224,预约送货单!F:N,9,0)</f>
        <v>#N/A</v>
      </c>
      <c r="K224" t="str">
        <f t="shared" si="8"/>
        <v>广州</v>
      </c>
    </row>
    <row r="225" spans="3:11">
      <c r="C225" t="e">
        <f>_xlfn.XLOOKUP(E225,预约送货单!F:F,预约送货单!D:D)</f>
        <v>#N/A</v>
      </c>
      <c r="E225" t="e">
        <f>_xlfn.XLOOKUP(F225,预约送货单!Z:Z,预约送货单!F:F)</f>
        <v>#N/A</v>
      </c>
      <c r="F225" t="str">
        <f t="shared" si="7"/>
        <v/>
      </c>
      <c r="G225" t="e">
        <f>VLOOKUP(D225&amp;B225&amp;A225,分仓ST!A:E,5,0)</f>
        <v>#N/A</v>
      </c>
      <c r="H225" t="e">
        <f>_xlfn.XLOOKUP(E225,预约送货单!F:F,预约送货单!E:E)</f>
        <v>#N/A</v>
      </c>
      <c r="J225" t="e">
        <f>VLOOKUP(E225,预约送货单!F:N,9,0)</f>
        <v>#N/A</v>
      </c>
      <c r="K225" t="str">
        <f t="shared" si="8"/>
        <v>广州</v>
      </c>
    </row>
    <row r="226" spans="3:11">
      <c r="C226" t="e">
        <f>_xlfn.XLOOKUP(E226,预约送货单!F:F,预约送货单!D:D)</f>
        <v>#N/A</v>
      </c>
      <c r="E226" t="e">
        <f>_xlfn.XLOOKUP(F226,预约送货单!Z:Z,预约送货单!F:F)</f>
        <v>#N/A</v>
      </c>
      <c r="F226" t="str">
        <f t="shared" si="7"/>
        <v/>
      </c>
      <c r="G226" t="e">
        <f>VLOOKUP(D226&amp;B226&amp;A226,分仓ST!A:E,5,0)</f>
        <v>#N/A</v>
      </c>
      <c r="H226" t="e">
        <f>_xlfn.XLOOKUP(E226,预约送货单!F:F,预约送货单!E:E)</f>
        <v>#N/A</v>
      </c>
      <c r="J226" t="e">
        <f>VLOOKUP(E226,预约送货单!F:N,9,0)</f>
        <v>#N/A</v>
      </c>
      <c r="K226" t="str">
        <f t="shared" si="8"/>
        <v>广州</v>
      </c>
    </row>
    <row r="227" spans="3:11">
      <c r="C227" t="e">
        <f>_xlfn.XLOOKUP(E227,预约送货单!F:F,预约送货单!D:D)</f>
        <v>#N/A</v>
      </c>
      <c r="E227" t="e">
        <f>_xlfn.XLOOKUP(F227,预约送货单!Z:Z,预约送货单!F:F)</f>
        <v>#N/A</v>
      </c>
      <c r="F227" t="str">
        <f t="shared" si="7"/>
        <v/>
      </c>
      <c r="G227" t="e">
        <f>VLOOKUP(D227&amp;B227&amp;A227,分仓ST!A:E,5,0)</f>
        <v>#N/A</v>
      </c>
      <c r="H227" t="e">
        <f>_xlfn.XLOOKUP(E227,预约送货单!F:F,预约送货单!E:E)</f>
        <v>#N/A</v>
      </c>
      <c r="J227" t="e">
        <f>VLOOKUP(E227,预约送货单!F:N,9,0)</f>
        <v>#N/A</v>
      </c>
      <c r="K227" t="str">
        <f t="shared" si="8"/>
        <v>广州</v>
      </c>
    </row>
    <row r="228" spans="3:11">
      <c r="C228" t="e">
        <f>_xlfn.XLOOKUP(E228,预约送货单!F:F,预约送货单!D:D)</f>
        <v>#N/A</v>
      </c>
      <c r="E228" t="e">
        <f>_xlfn.XLOOKUP(F228,预约送货单!Z:Z,预约送货单!F:F)</f>
        <v>#N/A</v>
      </c>
      <c r="F228" t="str">
        <f t="shared" si="7"/>
        <v/>
      </c>
      <c r="G228" t="e">
        <f>VLOOKUP(D228&amp;B228&amp;A228,分仓ST!A:E,5,0)</f>
        <v>#N/A</v>
      </c>
      <c r="H228" t="e">
        <f>_xlfn.XLOOKUP(E228,预约送货单!F:F,预约送货单!E:E)</f>
        <v>#N/A</v>
      </c>
      <c r="J228" t="e">
        <f>VLOOKUP(E228,预约送货单!F:N,9,0)</f>
        <v>#N/A</v>
      </c>
      <c r="K228" t="str">
        <f t="shared" si="8"/>
        <v>广州</v>
      </c>
    </row>
    <row r="229" spans="3:11">
      <c r="C229" t="e">
        <f>_xlfn.XLOOKUP(E229,预约送货单!F:F,预约送货单!D:D)</f>
        <v>#N/A</v>
      </c>
      <c r="E229" t="e">
        <f>_xlfn.XLOOKUP(F229,预约送货单!Z:Z,预约送货单!F:F)</f>
        <v>#N/A</v>
      </c>
      <c r="F229" t="str">
        <f t="shared" si="7"/>
        <v/>
      </c>
      <c r="G229" t="e">
        <f>VLOOKUP(D229&amp;B229&amp;A229,分仓ST!A:E,5,0)</f>
        <v>#N/A</v>
      </c>
      <c r="H229" t="e">
        <f>_xlfn.XLOOKUP(E229,预约送货单!F:F,预约送货单!E:E)</f>
        <v>#N/A</v>
      </c>
      <c r="J229" t="e">
        <f>VLOOKUP(E229,预约送货单!F:N,9,0)</f>
        <v>#N/A</v>
      </c>
      <c r="K229" t="str">
        <f t="shared" si="8"/>
        <v>广州</v>
      </c>
    </row>
    <row r="230" spans="3:11">
      <c r="C230" t="e">
        <f>_xlfn.XLOOKUP(E230,预约送货单!F:F,预约送货单!D:D)</f>
        <v>#N/A</v>
      </c>
      <c r="E230" t="e">
        <f>_xlfn.XLOOKUP(F230,预约送货单!Z:Z,预约送货单!F:F)</f>
        <v>#N/A</v>
      </c>
      <c r="F230" t="str">
        <f t="shared" si="7"/>
        <v/>
      </c>
      <c r="G230" t="e">
        <f>VLOOKUP(D230&amp;B230&amp;A230,分仓ST!A:E,5,0)</f>
        <v>#N/A</v>
      </c>
      <c r="H230" t="e">
        <f>_xlfn.XLOOKUP(E230,预约送货单!F:F,预约送货单!E:E)</f>
        <v>#N/A</v>
      </c>
      <c r="J230" t="e">
        <f>VLOOKUP(E230,预约送货单!F:N,9,0)</f>
        <v>#N/A</v>
      </c>
      <c r="K230" t="str">
        <f t="shared" si="8"/>
        <v>广州</v>
      </c>
    </row>
    <row r="231" spans="3:11">
      <c r="C231" t="e">
        <f>_xlfn.XLOOKUP(E231,预约送货单!F:F,预约送货单!D:D)</f>
        <v>#N/A</v>
      </c>
      <c r="E231" t="e">
        <f>_xlfn.XLOOKUP(F231,预约送货单!Z:Z,预约送货单!F:F)</f>
        <v>#N/A</v>
      </c>
      <c r="F231" t="str">
        <f t="shared" si="7"/>
        <v/>
      </c>
      <c r="G231" t="e">
        <f>VLOOKUP(D231&amp;B231&amp;A231,分仓ST!A:E,5,0)</f>
        <v>#N/A</v>
      </c>
      <c r="H231" t="e">
        <f>_xlfn.XLOOKUP(E231,预约送货单!F:F,预约送货单!E:E)</f>
        <v>#N/A</v>
      </c>
      <c r="J231" t="e">
        <f>VLOOKUP(E231,预约送货单!F:N,9,0)</f>
        <v>#N/A</v>
      </c>
      <c r="K231" t="str">
        <f t="shared" si="8"/>
        <v>广州</v>
      </c>
    </row>
    <row r="232" spans="3:11">
      <c r="C232" t="e">
        <f>_xlfn.XLOOKUP(E232,预约送货单!F:F,预约送货单!D:D)</f>
        <v>#N/A</v>
      </c>
      <c r="E232" t="e">
        <f>_xlfn.XLOOKUP(F232,预约送货单!Z:Z,预约送货单!F:F)</f>
        <v>#N/A</v>
      </c>
      <c r="F232" t="str">
        <f t="shared" si="7"/>
        <v/>
      </c>
      <c r="G232" t="e">
        <f>VLOOKUP(D232&amp;B232&amp;A232,分仓ST!A:E,5,0)</f>
        <v>#N/A</v>
      </c>
      <c r="H232" t="e">
        <f>_xlfn.XLOOKUP(E232,预约送货单!F:F,预约送货单!E:E)</f>
        <v>#N/A</v>
      </c>
      <c r="J232" t="e">
        <f>VLOOKUP(E232,预约送货单!F:N,9,0)</f>
        <v>#N/A</v>
      </c>
      <c r="K232" t="str">
        <f t="shared" si="8"/>
        <v>广州</v>
      </c>
    </row>
    <row r="233" spans="3:11">
      <c r="C233" t="e">
        <f>_xlfn.XLOOKUP(E233,预约送货单!F:F,预约送货单!D:D)</f>
        <v>#N/A</v>
      </c>
      <c r="E233" t="e">
        <f>_xlfn.XLOOKUP(F233,预约送货单!Z:Z,预约送货单!F:F)</f>
        <v>#N/A</v>
      </c>
      <c r="F233" t="str">
        <f t="shared" si="7"/>
        <v/>
      </c>
      <c r="G233" t="e">
        <f>VLOOKUP(D233&amp;B233&amp;A233,分仓ST!A:E,5,0)</f>
        <v>#N/A</v>
      </c>
      <c r="H233" t="e">
        <f>_xlfn.XLOOKUP(E233,预约送货单!F:F,预约送货单!E:E)</f>
        <v>#N/A</v>
      </c>
      <c r="J233" t="e">
        <f>VLOOKUP(E233,预约送货单!F:N,9,0)</f>
        <v>#N/A</v>
      </c>
      <c r="K233" t="str">
        <f t="shared" si="8"/>
        <v>广州</v>
      </c>
    </row>
    <row r="234" spans="3:11">
      <c r="C234" t="e">
        <f>_xlfn.XLOOKUP(E234,预约送货单!F:F,预约送货单!D:D)</f>
        <v>#N/A</v>
      </c>
      <c r="E234" t="e">
        <f>_xlfn.XLOOKUP(F234,预约送货单!Z:Z,预约送货单!F:F)</f>
        <v>#N/A</v>
      </c>
      <c r="F234" t="str">
        <f t="shared" si="7"/>
        <v/>
      </c>
      <c r="G234" t="e">
        <f>VLOOKUP(D234&amp;B234&amp;A234,分仓ST!A:E,5,0)</f>
        <v>#N/A</v>
      </c>
      <c r="H234" t="e">
        <f>_xlfn.XLOOKUP(E234,预约送货单!F:F,预约送货单!E:E)</f>
        <v>#N/A</v>
      </c>
      <c r="J234" t="e">
        <f>VLOOKUP(E234,预约送货单!F:N,9,0)</f>
        <v>#N/A</v>
      </c>
      <c r="K234" t="str">
        <f t="shared" si="8"/>
        <v>广州</v>
      </c>
    </row>
    <row r="235" spans="3:11">
      <c r="C235" t="e">
        <f>_xlfn.XLOOKUP(E235,预约送货单!F:F,预约送货单!D:D)</f>
        <v>#N/A</v>
      </c>
      <c r="E235" t="e">
        <f>_xlfn.XLOOKUP(F235,预约送货单!Z:Z,预约送货单!F:F)</f>
        <v>#N/A</v>
      </c>
      <c r="F235" t="str">
        <f t="shared" si="7"/>
        <v/>
      </c>
      <c r="G235" t="e">
        <f>VLOOKUP(D235&amp;B235&amp;A235,分仓ST!A:E,5,0)</f>
        <v>#N/A</v>
      </c>
      <c r="H235" t="e">
        <f>_xlfn.XLOOKUP(E235,预约送货单!F:F,预约送货单!E:E)</f>
        <v>#N/A</v>
      </c>
      <c r="J235" t="e">
        <f>VLOOKUP(E235,预约送货单!F:N,9,0)</f>
        <v>#N/A</v>
      </c>
      <c r="K235" t="str">
        <f t="shared" si="8"/>
        <v>广州</v>
      </c>
    </row>
    <row r="236" spans="3:11">
      <c r="C236" t="e">
        <f>_xlfn.XLOOKUP(E236,预约送货单!F:F,预约送货单!D:D)</f>
        <v>#N/A</v>
      </c>
      <c r="E236" t="e">
        <f>_xlfn.XLOOKUP(F236,预约送货单!Z:Z,预约送货单!F:F)</f>
        <v>#N/A</v>
      </c>
      <c r="F236" t="str">
        <f t="shared" ref="F236:F299" si="9">A236&amp;B236</f>
        <v/>
      </c>
      <c r="G236" t="e">
        <f>VLOOKUP(D236&amp;B236&amp;A236,分仓ST!A:E,5,0)</f>
        <v>#N/A</v>
      </c>
      <c r="H236" t="e">
        <f>_xlfn.XLOOKUP(E236,预约送货单!F:F,预约送货单!E:E)</f>
        <v>#N/A</v>
      </c>
      <c r="J236" t="e">
        <f>VLOOKUP(E236,预约送货单!F:N,9,0)</f>
        <v>#N/A</v>
      </c>
      <c r="K236" t="str">
        <f t="shared" ref="K236:K299" si="10">IF(D236="香港仓","香港",IF(D236="武汉仓","武汉","广州"))</f>
        <v>广州</v>
      </c>
    </row>
    <row r="237" spans="3:11">
      <c r="C237" t="e">
        <f>_xlfn.XLOOKUP(E237,预约送货单!F:F,预约送货单!D:D)</f>
        <v>#N/A</v>
      </c>
      <c r="E237" t="e">
        <f>_xlfn.XLOOKUP(F237,预约送货单!Z:Z,预约送货单!F:F)</f>
        <v>#N/A</v>
      </c>
      <c r="F237" t="str">
        <f t="shared" si="9"/>
        <v/>
      </c>
      <c r="G237" t="e">
        <f>VLOOKUP(D237&amp;B237&amp;A237,分仓ST!A:E,5,0)</f>
        <v>#N/A</v>
      </c>
      <c r="H237" t="e">
        <f>_xlfn.XLOOKUP(E237,预约送货单!F:F,预约送货单!E:E)</f>
        <v>#N/A</v>
      </c>
      <c r="J237" t="e">
        <f>VLOOKUP(E237,预约送货单!F:N,9,0)</f>
        <v>#N/A</v>
      </c>
      <c r="K237" t="str">
        <f t="shared" si="10"/>
        <v>广州</v>
      </c>
    </row>
    <row r="238" spans="3:11">
      <c r="C238" t="e">
        <f>_xlfn.XLOOKUP(E238,预约送货单!F:F,预约送货单!D:D)</f>
        <v>#N/A</v>
      </c>
      <c r="E238" t="e">
        <f>_xlfn.XLOOKUP(F238,预约送货单!Z:Z,预约送货单!F:F)</f>
        <v>#N/A</v>
      </c>
      <c r="F238" t="str">
        <f t="shared" si="9"/>
        <v/>
      </c>
      <c r="G238" t="e">
        <f>VLOOKUP(D238&amp;B238&amp;A238,分仓ST!A:E,5,0)</f>
        <v>#N/A</v>
      </c>
      <c r="H238" t="e">
        <f>_xlfn.XLOOKUP(E238,预约送货单!F:F,预约送货单!E:E)</f>
        <v>#N/A</v>
      </c>
      <c r="J238" t="e">
        <f>VLOOKUP(E238,预约送货单!F:N,9,0)</f>
        <v>#N/A</v>
      </c>
      <c r="K238" t="str">
        <f t="shared" si="10"/>
        <v>广州</v>
      </c>
    </row>
    <row r="239" spans="3:11">
      <c r="C239" t="e">
        <f>_xlfn.XLOOKUP(E239,预约送货单!F:F,预约送货单!D:D)</f>
        <v>#N/A</v>
      </c>
      <c r="E239" t="e">
        <f>_xlfn.XLOOKUP(F239,预约送货单!Z:Z,预约送货单!F:F)</f>
        <v>#N/A</v>
      </c>
      <c r="F239" t="str">
        <f t="shared" si="9"/>
        <v/>
      </c>
      <c r="G239" t="e">
        <f>VLOOKUP(D239&amp;B239&amp;A239,分仓ST!A:E,5,0)</f>
        <v>#N/A</v>
      </c>
      <c r="H239" t="e">
        <f>_xlfn.XLOOKUP(E239,预约送货单!F:F,预约送货单!E:E)</f>
        <v>#N/A</v>
      </c>
      <c r="J239" t="e">
        <f>VLOOKUP(E239,预约送货单!F:N,9,0)</f>
        <v>#N/A</v>
      </c>
      <c r="K239" t="str">
        <f t="shared" si="10"/>
        <v>广州</v>
      </c>
    </row>
    <row r="240" spans="3:11">
      <c r="C240" t="e">
        <f>_xlfn.XLOOKUP(E240,预约送货单!F:F,预约送货单!D:D)</f>
        <v>#N/A</v>
      </c>
      <c r="E240" t="e">
        <f>_xlfn.XLOOKUP(F240,预约送货单!Z:Z,预约送货单!F:F)</f>
        <v>#N/A</v>
      </c>
      <c r="F240" t="str">
        <f t="shared" si="9"/>
        <v/>
      </c>
      <c r="G240" t="e">
        <f>VLOOKUP(D240&amp;B240&amp;A240,分仓ST!A:E,5,0)</f>
        <v>#N/A</v>
      </c>
      <c r="H240" t="e">
        <f>_xlfn.XLOOKUP(E240,预约送货单!F:F,预约送货单!E:E)</f>
        <v>#N/A</v>
      </c>
      <c r="J240" t="e">
        <f>VLOOKUP(E240,预约送货单!F:N,9,0)</f>
        <v>#N/A</v>
      </c>
      <c r="K240" t="str">
        <f t="shared" si="10"/>
        <v>广州</v>
      </c>
    </row>
    <row r="241" spans="3:11">
      <c r="C241" t="e">
        <f>_xlfn.XLOOKUP(E241,预约送货单!F:F,预约送货单!D:D)</f>
        <v>#N/A</v>
      </c>
      <c r="E241" t="e">
        <f>_xlfn.XLOOKUP(F241,预约送货单!Z:Z,预约送货单!F:F)</f>
        <v>#N/A</v>
      </c>
      <c r="F241" t="str">
        <f t="shared" si="9"/>
        <v/>
      </c>
      <c r="G241" t="e">
        <f>VLOOKUP(D241&amp;B241&amp;A241,分仓ST!A:E,5,0)</f>
        <v>#N/A</v>
      </c>
      <c r="H241" t="e">
        <f>_xlfn.XLOOKUP(E241,预约送货单!F:F,预约送货单!E:E)</f>
        <v>#N/A</v>
      </c>
      <c r="J241" t="e">
        <f>VLOOKUP(E241,预约送货单!F:N,9,0)</f>
        <v>#N/A</v>
      </c>
      <c r="K241" t="str">
        <f t="shared" si="10"/>
        <v>广州</v>
      </c>
    </row>
    <row r="242" spans="3:11">
      <c r="C242" t="e">
        <f>_xlfn.XLOOKUP(E242,预约送货单!F:F,预约送货单!D:D)</f>
        <v>#N/A</v>
      </c>
      <c r="E242" t="e">
        <f>_xlfn.XLOOKUP(F242,预约送货单!Z:Z,预约送货单!F:F)</f>
        <v>#N/A</v>
      </c>
      <c r="F242" t="str">
        <f t="shared" si="9"/>
        <v/>
      </c>
      <c r="G242" t="e">
        <f>VLOOKUP(D242&amp;B242&amp;A242,分仓ST!A:E,5,0)</f>
        <v>#N/A</v>
      </c>
      <c r="H242" t="e">
        <f>_xlfn.XLOOKUP(E242,预约送货单!F:F,预约送货单!E:E)</f>
        <v>#N/A</v>
      </c>
      <c r="J242" t="e">
        <f>VLOOKUP(E242,预约送货单!F:N,9,0)</f>
        <v>#N/A</v>
      </c>
      <c r="K242" t="str">
        <f t="shared" si="10"/>
        <v>广州</v>
      </c>
    </row>
    <row r="243" spans="3:11">
      <c r="C243" t="e">
        <f>_xlfn.XLOOKUP(E243,预约送货单!F:F,预约送货单!D:D)</f>
        <v>#N/A</v>
      </c>
      <c r="E243" t="e">
        <f>_xlfn.XLOOKUP(F243,预约送货单!Z:Z,预约送货单!F:F)</f>
        <v>#N/A</v>
      </c>
      <c r="F243" t="str">
        <f t="shared" si="9"/>
        <v/>
      </c>
      <c r="G243" t="e">
        <f>VLOOKUP(D243&amp;B243&amp;A243,分仓ST!A:E,5,0)</f>
        <v>#N/A</v>
      </c>
      <c r="H243" t="e">
        <f>_xlfn.XLOOKUP(E243,预约送货单!F:F,预约送货单!E:E)</f>
        <v>#N/A</v>
      </c>
      <c r="J243" t="e">
        <f>VLOOKUP(E243,预约送货单!F:N,9,0)</f>
        <v>#N/A</v>
      </c>
      <c r="K243" t="str">
        <f t="shared" si="10"/>
        <v>广州</v>
      </c>
    </row>
    <row r="244" spans="3:11">
      <c r="C244" t="e">
        <f>_xlfn.XLOOKUP(E244,预约送货单!F:F,预约送货单!D:D)</f>
        <v>#N/A</v>
      </c>
      <c r="E244" t="e">
        <f>_xlfn.XLOOKUP(F244,预约送货单!Z:Z,预约送货单!F:F)</f>
        <v>#N/A</v>
      </c>
      <c r="F244" t="str">
        <f t="shared" si="9"/>
        <v/>
      </c>
      <c r="G244" t="e">
        <f>VLOOKUP(D244&amp;B244&amp;A244,分仓ST!A:E,5,0)</f>
        <v>#N/A</v>
      </c>
      <c r="H244" t="e">
        <f>_xlfn.XLOOKUP(E244,预约送货单!F:F,预约送货单!E:E)</f>
        <v>#N/A</v>
      </c>
      <c r="J244" t="e">
        <f>VLOOKUP(E244,预约送货单!F:N,9,0)</f>
        <v>#N/A</v>
      </c>
      <c r="K244" t="str">
        <f t="shared" si="10"/>
        <v>广州</v>
      </c>
    </row>
    <row r="245" spans="3:11">
      <c r="C245" t="e">
        <f>_xlfn.XLOOKUP(E245,预约送货单!F:F,预约送货单!D:D)</f>
        <v>#N/A</v>
      </c>
      <c r="E245" t="e">
        <f>_xlfn.XLOOKUP(F245,预约送货单!Z:Z,预约送货单!F:F)</f>
        <v>#N/A</v>
      </c>
      <c r="F245" t="str">
        <f t="shared" si="9"/>
        <v/>
      </c>
      <c r="G245" t="e">
        <f>VLOOKUP(D245&amp;B245&amp;A245,分仓ST!A:E,5,0)</f>
        <v>#N/A</v>
      </c>
      <c r="H245" t="e">
        <f>_xlfn.XLOOKUP(E245,预约送货单!F:F,预约送货单!E:E)</f>
        <v>#N/A</v>
      </c>
      <c r="J245" t="e">
        <f>VLOOKUP(E245,预约送货单!F:N,9,0)</f>
        <v>#N/A</v>
      </c>
      <c r="K245" t="str">
        <f t="shared" si="10"/>
        <v>广州</v>
      </c>
    </row>
    <row r="246" spans="3:11">
      <c r="C246" t="e">
        <f>_xlfn.XLOOKUP(E246,预约送货单!F:F,预约送货单!D:D)</f>
        <v>#N/A</v>
      </c>
      <c r="E246" t="e">
        <f>_xlfn.XLOOKUP(F246,预约送货单!Z:Z,预约送货单!F:F)</f>
        <v>#N/A</v>
      </c>
      <c r="F246" t="str">
        <f t="shared" si="9"/>
        <v/>
      </c>
      <c r="G246" t="e">
        <f>VLOOKUP(D246&amp;B246&amp;A246,分仓ST!A:E,5,0)</f>
        <v>#N/A</v>
      </c>
      <c r="H246" t="e">
        <f>_xlfn.XLOOKUP(E246,预约送货单!F:F,预约送货单!E:E)</f>
        <v>#N/A</v>
      </c>
      <c r="J246" t="e">
        <f>VLOOKUP(E246,预约送货单!F:N,9,0)</f>
        <v>#N/A</v>
      </c>
      <c r="K246" t="str">
        <f t="shared" si="10"/>
        <v>广州</v>
      </c>
    </row>
    <row r="247" spans="3:11">
      <c r="C247" t="e">
        <f>_xlfn.XLOOKUP(E247,预约送货单!F:F,预约送货单!D:D)</f>
        <v>#N/A</v>
      </c>
      <c r="E247" t="e">
        <f>_xlfn.XLOOKUP(F247,预约送货单!Z:Z,预约送货单!F:F)</f>
        <v>#N/A</v>
      </c>
      <c r="F247" t="str">
        <f t="shared" si="9"/>
        <v/>
      </c>
      <c r="G247" t="e">
        <f>VLOOKUP(D247&amp;B247&amp;A247,分仓ST!A:E,5,0)</f>
        <v>#N/A</v>
      </c>
      <c r="H247" t="e">
        <f>_xlfn.XLOOKUP(E247,预约送货单!F:F,预约送货单!E:E)</f>
        <v>#N/A</v>
      </c>
      <c r="J247" t="e">
        <f>VLOOKUP(E247,预约送货单!F:N,9,0)</f>
        <v>#N/A</v>
      </c>
      <c r="K247" t="str">
        <f t="shared" si="10"/>
        <v>广州</v>
      </c>
    </row>
    <row r="248" spans="3:11">
      <c r="C248" t="e">
        <f>_xlfn.XLOOKUP(E248,预约送货单!F:F,预约送货单!D:D)</f>
        <v>#N/A</v>
      </c>
      <c r="E248" t="e">
        <f>_xlfn.XLOOKUP(F248,预约送货单!Z:Z,预约送货单!F:F)</f>
        <v>#N/A</v>
      </c>
      <c r="F248" t="str">
        <f t="shared" si="9"/>
        <v/>
      </c>
      <c r="G248" t="e">
        <f>VLOOKUP(D248&amp;B248&amp;A248,分仓ST!A:E,5,0)</f>
        <v>#N/A</v>
      </c>
      <c r="H248" t="e">
        <f>_xlfn.XLOOKUP(E248,预约送货单!F:F,预约送货单!E:E)</f>
        <v>#N/A</v>
      </c>
      <c r="J248" t="e">
        <f>VLOOKUP(E248,预约送货单!F:N,9,0)</f>
        <v>#N/A</v>
      </c>
      <c r="K248" t="str">
        <f t="shared" si="10"/>
        <v>广州</v>
      </c>
    </row>
    <row r="249" spans="3:11">
      <c r="C249" t="e">
        <f>_xlfn.XLOOKUP(E249,预约送货单!F:F,预约送货单!D:D)</f>
        <v>#N/A</v>
      </c>
      <c r="E249" t="e">
        <f>_xlfn.XLOOKUP(F249,预约送货单!Z:Z,预约送货单!F:F)</f>
        <v>#N/A</v>
      </c>
      <c r="F249" t="str">
        <f t="shared" si="9"/>
        <v/>
      </c>
      <c r="G249" t="e">
        <f>VLOOKUP(D249&amp;B249&amp;A249,分仓ST!A:E,5,0)</f>
        <v>#N/A</v>
      </c>
      <c r="H249" t="e">
        <f>_xlfn.XLOOKUP(E249,预约送货单!F:F,预约送货单!E:E)</f>
        <v>#N/A</v>
      </c>
      <c r="J249" t="e">
        <f>VLOOKUP(E249,预约送货单!F:N,9,0)</f>
        <v>#N/A</v>
      </c>
      <c r="K249" t="str">
        <f t="shared" si="10"/>
        <v>广州</v>
      </c>
    </row>
    <row r="250" spans="3:11">
      <c r="C250" t="e">
        <f>_xlfn.XLOOKUP(E250,预约送货单!F:F,预约送货单!D:D)</f>
        <v>#N/A</v>
      </c>
      <c r="E250" t="e">
        <f>_xlfn.XLOOKUP(F250,预约送货单!Z:Z,预约送货单!F:F)</f>
        <v>#N/A</v>
      </c>
      <c r="F250" t="str">
        <f t="shared" si="9"/>
        <v/>
      </c>
      <c r="G250" t="e">
        <f>VLOOKUP(D250&amp;B250&amp;A250,分仓ST!A:E,5,0)</f>
        <v>#N/A</v>
      </c>
      <c r="H250" t="e">
        <f>_xlfn.XLOOKUP(E250,预约送货单!F:F,预约送货单!E:E)</f>
        <v>#N/A</v>
      </c>
      <c r="J250" t="e">
        <f>VLOOKUP(E250,预约送货单!F:N,9,0)</f>
        <v>#N/A</v>
      </c>
      <c r="K250" t="str">
        <f t="shared" si="10"/>
        <v>广州</v>
      </c>
    </row>
    <row r="251" spans="3:11">
      <c r="C251" t="e">
        <f>_xlfn.XLOOKUP(E251,预约送货单!F:F,预约送货单!D:D)</f>
        <v>#N/A</v>
      </c>
      <c r="E251" t="e">
        <f>_xlfn.XLOOKUP(F251,预约送货单!Z:Z,预约送货单!F:F)</f>
        <v>#N/A</v>
      </c>
      <c r="F251" t="str">
        <f t="shared" si="9"/>
        <v/>
      </c>
      <c r="G251" t="e">
        <f>VLOOKUP(D251&amp;B251&amp;A251,分仓ST!A:E,5,0)</f>
        <v>#N/A</v>
      </c>
      <c r="H251" t="e">
        <f>_xlfn.XLOOKUP(E251,预约送货单!F:F,预约送货单!E:E)</f>
        <v>#N/A</v>
      </c>
      <c r="J251" t="e">
        <f>VLOOKUP(E251,预约送货单!F:N,9,0)</f>
        <v>#N/A</v>
      </c>
      <c r="K251" t="str">
        <f t="shared" si="10"/>
        <v>广州</v>
      </c>
    </row>
    <row r="252" spans="3:11">
      <c r="C252" t="e">
        <f>_xlfn.XLOOKUP(E252,预约送货单!F:F,预约送货单!D:D)</f>
        <v>#N/A</v>
      </c>
      <c r="E252" t="e">
        <f>_xlfn.XLOOKUP(F252,预约送货单!Z:Z,预约送货单!F:F)</f>
        <v>#N/A</v>
      </c>
      <c r="F252" t="str">
        <f t="shared" si="9"/>
        <v/>
      </c>
      <c r="G252" t="e">
        <f>VLOOKUP(D252&amp;B252&amp;A252,分仓ST!A:E,5,0)</f>
        <v>#N/A</v>
      </c>
      <c r="H252" t="e">
        <f>_xlfn.XLOOKUP(E252,预约送货单!F:F,预约送货单!E:E)</f>
        <v>#N/A</v>
      </c>
      <c r="J252" t="e">
        <f>VLOOKUP(E252,预约送货单!F:N,9,0)</f>
        <v>#N/A</v>
      </c>
      <c r="K252" t="str">
        <f t="shared" si="10"/>
        <v>广州</v>
      </c>
    </row>
    <row r="253" spans="3:11">
      <c r="C253" t="e">
        <f>_xlfn.XLOOKUP(E253,预约送货单!F:F,预约送货单!D:D)</f>
        <v>#N/A</v>
      </c>
      <c r="E253" t="e">
        <f>_xlfn.XLOOKUP(F253,预约送货单!Z:Z,预约送货单!F:F)</f>
        <v>#N/A</v>
      </c>
      <c r="F253" t="str">
        <f t="shared" si="9"/>
        <v/>
      </c>
      <c r="G253" t="e">
        <f>VLOOKUP(D253&amp;B253&amp;A253,分仓ST!A:E,5,0)</f>
        <v>#N/A</v>
      </c>
      <c r="H253" t="e">
        <f>_xlfn.XLOOKUP(E253,预约送货单!F:F,预约送货单!E:E)</f>
        <v>#N/A</v>
      </c>
      <c r="J253" t="e">
        <f>VLOOKUP(E253,预约送货单!F:N,9,0)</f>
        <v>#N/A</v>
      </c>
      <c r="K253" t="str">
        <f t="shared" si="10"/>
        <v>广州</v>
      </c>
    </row>
    <row r="254" spans="3:11">
      <c r="C254" t="e">
        <f>_xlfn.XLOOKUP(E254,预约送货单!F:F,预约送货单!D:D)</f>
        <v>#N/A</v>
      </c>
      <c r="E254" t="e">
        <f>_xlfn.XLOOKUP(F254,预约送货单!Z:Z,预约送货单!F:F)</f>
        <v>#N/A</v>
      </c>
      <c r="F254" t="str">
        <f t="shared" si="9"/>
        <v/>
      </c>
      <c r="G254" t="e">
        <f>VLOOKUP(D254&amp;B254&amp;A254,分仓ST!A:E,5,0)</f>
        <v>#N/A</v>
      </c>
      <c r="H254" t="e">
        <f>_xlfn.XLOOKUP(E254,预约送货单!F:F,预约送货单!E:E)</f>
        <v>#N/A</v>
      </c>
      <c r="J254" t="e">
        <f>VLOOKUP(E254,预约送货单!F:N,9,0)</f>
        <v>#N/A</v>
      </c>
      <c r="K254" t="str">
        <f t="shared" si="10"/>
        <v>广州</v>
      </c>
    </row>
    <row r="255" spans="3:11">
      <c r="C255" t="e">
        <f>_xlfn.XLOOKUP(E255,预约送货单!F:F,预约送货单!D:D)</f>
        <v>#N/A</v>
      </c>
      <c r="E255" t="e">
        <f>_xlfn.XLOOKUP(F255,预约送货单!Z:Z,预约送货单!F:F)</f>
        <v>#N/A</v>
      </c>
      <c r="F255" t="str">
        <f t="shared" si="9"/>
        <v/>
      </c>
      <c r="G255" t="e">
        <f>VLOOKUP(D255&amp;B255&amp;A255,分仓ST!A:E,5,0)</f>
        <v>#N/A</v>
      </c>
      <c r="H255" t="e">
        <f>_xlfn.XLOOKUP(E255,预约送货单!F:F,预约送货单!E:E)</f>
        <v>#N/A</v>
      </c>
      <c r="J255" t="e">
        <f>VLOOKUP(E255,预约送货单!F:N,9,0)</f>
        <v>#N/A</v>
      </c>
      <c r="K255" t="str">
        <f t="shared" si="10"/>
        <v>广州</v>
      </c>
    </row>
    <row r="256" spans="3:11">
      <c r="C256" t="e">
        <f>_xlfn.XLOOKUP(E256,预约送货单!F:F,预约送货单!D:D)</f>
        <v>#N/A</v>
      </c>
      <c r="E256" t="e">
        <f>_xlfn.XLOOKUP(F256,预约送货单!Z:Z,预约送货单!F:F)</f>
        <v>#N/A</v>
      </c>
      <c r="F256" t="str">
        <f t="shared" si="9"/>
        <v/>
      </c>
      <c r="G256" t="e">
        <f>VLOOKUP(D256&amp;B256&amp;A256,分仓ST!A:E,5,0)</f>
        <v>#N/A</v>
      </c>
      <c r="H256" t="e">
        <f>_xlfn.XLOOKUP(E256,预约送货单!F:F,预约送货单!E:E)</f>
        <v>#N/A</v>
      </c>
      <c r="J256" t="e">
        <f>VLOOKUP(E256,预约送货单!F:N,9,0)</f>
        <v>#N/A</v>
      </c>
      <c r="K256" t="str">
        <f t="shared" si="10"/>
        <v>广州</v>
      </c>
    </row>
    <row r="257" spans="3:11">
      <c r="C257" t="e">
        <f>_xlfn.XLOOKUP(E257,预约送货单!F:F,预约送货单!D:D)</f>
        <v>#N/A</v>
      </c>
      <c r="E257" t="e">
        <f>_xlfn.XLOOKUP(F257,预约送货单!Z:Z,预约送货单!F:F)</f>
        <v>#N/A</v>
      </c>
      <c r="F257" t="str">
        <f t="shared" si="9"/>
        <v/>
      </c>
      <c r="G257" t="e">
        <f>VLOOKUP(D257&amp;B257&amp;A257,分仓ST!A:E,5,0)</f>
        <v>#N/A</v>
      </c>
      <c r="H257" t="e">
        <f>_xlfn.XLOOKUP(E257,预约送货单!F:F,预约送货单!E:E)</f>
        <v>#N/A</v>
      </c>
      <c r="J257" t="e">
        <f>VLOOKUP(E257,预约送货单!F:N,9,0)</f>
        <v>#N/A</v>
      </c>
      <c r="K257" t="str">
        <f t="shared" si="10"/>
        <v>广州</v>
      </c>
    </row>
    <row r="258" spans="3:11">
      <c r="C258" t="e">
        <f>_xlfn.XLOOKUP(E258,预约送货单!F:F,预约送货单!D:D)</f>
        <v>#N/A</v>
      </c>
      <c r="E258" t="e">
        <f>_xlfn.XLOOKUP(F258,预约送货单!Z:Z,预约送货单!F:F)</f>
        <v>#N/A</v>
      </c>
      <c r="F258" t="str">
        <f t="shared" si="9"/>
        <v/>
      </c>
      <c r="G258" t="e">
        <f>VLOOKUP(D258&amp;B258&amp;A258,分仓ST!A:E,5,0)</f>
        <v>#N/A</v>
      </c>
      <c r="H258" t="e">
        <f>_xlfn.XLOOKUP(E258,预约送货单!F:F,预约送货单!E:E)</f>
        <v>#N/A</v>
      </c>
      <c r="J258" t="e">
        <f>VLOOKUP(E258,预约送货单!F:N,9,0)</f>
        <v>#N/A</v>
      </c>
      <c r="K258" t="str">
        <f t="shared" si="10"/>
        <v>广州</v>
      </c>
    </row>
    <row r="259" spans="3:11">
      <c r="C259" t="e">
        <f>_xlfn.XLOOKUP(E259,预约送货单!F:F,预约送货单!D:D)</f>
        <v>#N/A</v>
      </c>
      <c r="E259" t="e">
        <f>_xlfn.XLOOKUP(F259,预约送货单!Z:Z,预约送货单!F:F)</f>
        <v>#N/A</v>
      </c>
      <c r="F259" t="str">
        <f t="shared" si="9"/>
        <v/>
      </c>
      <c r="G259" t="e">
        <f>VLOOKUP(D259&amp;B259&amp;A259,分仓ST!A:E,5,0)</f>
        <v>#N/A</v>
      </c>
      <c r="H259" t="e">
        <f>_xlfn.XLOOKUP(E259,预约送货单!F:F,预约送货单!E:E)</f>
        <v>#N/A</v>
      </c>
      <c r="J259" t="e">
        <f>VLOOKUP(E259,预约送货单!F:N,9,0)</f>
        <v>#N/A</v>
      </c>
      <c r="K259" t="str">
        <f t="shared" si="10"/>
        <v>广州</v>
      </c>
    </row>
    <row r="260" spans="3:11">
      <c r="C260" t="e">
        <f>_xlfn.XLOOKUP(E260,预约送货单!F:F,预约送货单!D:D)</f>
        <v>#N/A</v>
      </c>
      <c r="E260" t="e">
        <f>_xlfn.XLOOKUP(F260,预约送货单!Z:Z,预约送货单!F:F)</f>
        <v>#N/A</v>
      </c>
      <c r="F260" t="str">
        <f t="shared" si="9"/>
        <v/>
      </c>
      <c r="G260" t="e">
        <f>VLOOKUP(D260&amp;B260&amp;A260,分仓ST!A:E,5,0)</f>
        <v>#N/A</v>
      </c>
      <c r="H260" t="e">
        <f>_xlfn.XLOOKUP(E260,预约送货单!F:F,预约送货单!E:E)</f>
        <v>#N/A</v>
      </c>
      <c r="J260" t="e">
        <f>VLOOKUP(E260,预约送货单!F:N,9,0)</f>
        <v>#N/A</v>
      </c>
      <c r="K260" t="str">
        <f t="shared" si="10"/>
        <v>广州</v>
      </c>
    </row>
    <row r="261" spans="3:11">
      <c r="C261" t="e">
        <f>_xlfn.XLOOKUP(E261,预约送货单!F:F,预约送货单!D:D)</f>
        <v>#N/A</v>
      </c>
      <c r="E261" t="e">
        <f>_xlfn.XLOOKUP(F261,预约送货单!Z:Z,预约送货单!F:F)</f>
        <v>#N/A</v>
      </c>
      <c r="F261" t="str">
        <f t="shared" si="9"/>
        <v/>
      </c>
      <c r="G261" t="e">
        <f>VLOOKUP(D261&amp;B261&amp;A261,分仓ST!A:E,5,0)</f>
        <v>#N/A</v>
      </c>
      <c r="H261" t="e">
        <f>_xlfn.XLOOKUP(E261,预约送货单!F:F,预约送货单!E:E)</f>
        <v>#N/A</v>
      </c>
      <c r="J261" t="e">
        <f>VLOOKUP(E261,预约送货单!F:N,9,0)</f>
        <v>#N/A</v>
      </c>
      <c r="K261" t="str">
        <f t="shared" si="10"/>
        <v>广州</v>
      </c>
    </row>
    <row r="262" spans="3:11">
      <c r="C262" t="e">
        <f>_xlfn.XLOOKUP(E262,预约送货单!F:F,预约送货单!D:D)</f>
        <v>#N/A</v>
      </c>
      <c r="E262" t="e">
        <f>_xlfn.XLOOKUP(F262,预约送货单!Z:Z,预约送货单!F:F)</f>
        <v>#N/A</v>
      </c>
      <c r="F262" t="str">
        <f t="shared" si="9"/>
        <v/>
      </c>
      <c r="G262" t="e">
        <f>VLOOKUP(D262&amp;B262&amp;A262,分仓ST!A:E,5,0)</f>
        <v>#N/A</v>
      </c>
      <c r="H262" t="e">
        <f>_xlfn.XLOOKUP(E262,预约送货单!F:F,预约送货单!E:E)</f>
        <v>#N/A</v>
      </c>
      <c r="J262" t="e">
        <f>VLOOKUP(E262,预约送货单!F:N,9,0)</f>
        <v>#N/A</v>
      </c>
      <c r="K262" t="str">
        <f t="shared" si="10"/>
        <v>广州</v>
      </c>
    </row>
    <row r="263" spans="3:11">
      <c r="C263" t="e">
        <f>_xlfn.XLOOKUP(E263,预约送货单!F:F,预约送货单!D:D)</f>
        <v>#N/A</v>
      </c>
      <c r="E263" t="e">
        <f>_xlfn.XLOOKUP(F263,预约送货单!Z:Z,预约送货单!F:F)</f>
        <v>#N/A</v>
      </c>
      <c r="F263" t="str">
        <f t="shared" si="9"/>
        <v/>
      </c>
      <c r="G263" t="e">
        <f>VLOOKUP(D263&amp;B263&amp;A263,分仓ST!A:E,5,0)</f>
        <v>#N/A</v>
      </c>
      <c r="H263" t="e">
        <f>_xlfn.XLOOKUP(E263,预约送货单!F:F,预约送货单!E:E)</f>
        <v>#N/A</v>
      </c>
      <c r="J263" t="e">
        <f>VLOOKUP(E263,预约送货单!F:N,9,0)</f>
        <v>#N/A</v>
      </c>
      <c r="K263" t="str">
        <f t="shared" si="10"/>
        <v>广州</v>
      </c>
    </row>
    <row r="264" spans="3:11">
      <c r="C264" t="e">
        <f>_xlfn.XLOOKUP(E264,预约送货单!F:F,预约送货单!D:D)</f>
        <v>#N/A</v>
      </c>
      <c r="E264" t="e">
        <f>_xlfn.XLOOKUP(F264,预约送货单!Z:Z,预约送货单!F:F)</f>
        <v>#N/A</v>
      </c>
      <c r="F264" t="str">
        <f t="shared" si="9"/>
        <v/>
      </c>
      <c r="G264" t="e">
        <f>VLOOKUP(D264&amp;B264&amp;A264,分仓ST!A:E,5,0)</f>
        <v>#N/A</v>
      </c>
      <c r="H264" t="e">
        <f>_xlfn.XLOOKUP(E264,预约送货单!F:F,预约送货单!E:E)</f>
        <v>#N/A</v>
      </c>
      <c r="J264" t="e">
        <f>VLOOKUP(E264,预约送货单!F:N,9,0)</f>
        <v>#N/A</v>
      </c>
      <c r="K264" t="str">
        <f t="shared" si="10"/>
        <v>广州</v>
      </c>
    </row>
    <row r="265" spans="3:11">
      <c r="C265" t="e">
        <f>_xlfn.XLOOKUP(E265,预约送货单!F:F,预约送货单!D:D)</f>
        <v>#N/A</v>
      </c>
      <c r="E265" t="e">
        <f>_xlfn.XLOOKUP(F265,预约送货单!Z:Z,预约送货单!F:F)</f>
        <v>#N/A</v>
      </c>
      <c r="F265" t="str">
        <f t="shared" si="9"/>
        <v/>
      </c>
      <c r="G265" t="e">
        <f>VLOOKUP(D265&amp;B265&amp;A265,分仓ST!A:E,5,0)</f>
        <v>#N/A</v>
      </c>
      <c r="H265" t="e">
        <f>_xlfn.XLOOKUP(E265,预约送货单!F:F,预约送货单!E:E)</f>
        <v>#N/A</v>
      </c>
      <c r="J265" t="e">
        <f>VLOOKUP(E265,预约送货单!F:N,9,0)</f>
        <v>#N/A</v>
      </c>
      <c r="K265" t="str">
        <f t="shared" si="10"/>
        <v>广州</v>
      </c>
    </row>
    <row r="266" spans="3:11">
      <c r="C266" t="e">
        <f>_xlfn.XLOOKUP(E266,预约送货单!F:F,预约送货单!D:D)</f>
        <v>#N/A</v>
      </c>
      <c r="E266" t="e">
        <f>_xlfn.XLOOKUP(F266,预约送货单!Z:Z,预约送货单!F:F)</f>
        <v>#N/A</v>
      </c>
      <c r="F266" t="str">
        <f t="shared" si="9"/>
        <v/>
      </c>
      <c r="G266" t="e">
        <f>VLOOKUP(D266&amp;B266&amp;A266,分仓ST!A:E,5,0)</f>
        <v>#N/A</v>
      </c>
      <c r="H266" t="e">
        <f>_xlfn.XLOOKUP(E266,预约送货单!F:F,预约送货单!E:E)</f>
        <v>#N/A</v>
      </c>
      <c r="J266" t="e">
        <f>VLOOKUP(E266,预约送货单!F:N,9,0)</f>
        <v>#N/A</v>
      </c>
      <c r="K266" t="str">
        <f t="shared" si="10"/>
        <v>广州</v>
      </c>
    </row>
    <row r="267" spans="3:11">
      <c r="C267" t="e">
        <f>_xlfn.XLOOKUP(E267,预约送货单!F:F,预约送货单!D:D)</f>
        <v>#N/A</v>
      </c>
      <c r="E267" t="e">
        <f>_xlfn.XLOOKUP(F267,预约送货单!Z:Z,预约送货单!F:F)</f>
        <v>#N/A</v>
      </c>
      <c r="F267" t="str">
        <f t="shared" si="9"/>
        <v/>
      </c>
      <c r="G267" t="e">
        <f>VLOOKUP(D267&amp;B267&amp;A267,分仓ST!A:E,5,0)</f>
        <v>#N/A</v>
      </c>
      <c r="H267" t="e">
        <f>_xlfn.XLOOKUP(E267,预约送货单!F:F,预约送货单!E:E)</f>
        <v>#N/A</v>
      </c>
      <c r="J267" t="e">
        <f>VLOOKUP(E267,预约送货单!F:N,9,0)</f>
        <v>#N/A</v>
      </c>
      <c r="K267" t="str">
        <f t="shared" si="10"/>
        <v>广州</v>
      </c>
    </row>
    <row r="268" spans="3:11">
      <c r="C268" t="e">
        <f>_xlfn.XLOOKUP(E268,预约送货单!F:F,预约送货单!D:D)</f>
        <v>#N/A</v>
      </c>
      <c r="E268" t="e">
        <f>_xlfn.XLOOKUP(F268,预约送货单!Z:Z,预约送货单!F:F)</f>
        <v>#N/A</v>
      </c>
      <c r="F268" t="str">
        <f t="shared" si="9"/>
        <v/>
      </c>
      <c r="G268" t="e">
        <f>VLOOKUP(D268&amp;B268&amp;A268,分仓ST!A:E,5,0)</f>
        <v>#N/A</v>
      </c>
      <c r="H268" t="e">
        <f>_xlfn.XLOOKUP(E268,预约送货单!F:F,预约送货单!E:E)</f>
        <v>#N/A</v>
      </c>
      <c r="J268" t="e">
        <f>VLOOKUP(E268,预约送货单!F:N,9,0)</f>
        <v>#N/A</v>
      </c>
      <c r="K268" t="str">
        <f t="shared" si="10"/>
        <v>广州</v>
      </c>
    </row>
    <row r="269" spans="3:11">
      <c r="C269" t="e">
        <f>_xlfn.XLOOKUP(E269,预约送货单!F:F,预约送货单!D:D)</f>
        <v>#N/A</v>
      </c>
      <c r="E269" t="e">
        <f>_xlfn.XLOOKUP(F269,预约送货单!Z:Z,预约送货单!F:F)</f>
        <v>#N/A</v>
      </c>
      <c r="F269" t="str">
        <f t="shared" si="9"/>
        <v/>
      </c>
      <c r="G269" t="e">
        <f>VLOOKUP(D269&amp;B269&amp;A269,分仓ST!A:E,5,0)</f>
        <v>#N/A</v>
      </c>
      <c r="H269" t="e">
        <f>_xlfn.XLOOKUP(E269,预约送货单!F:F,预约送货单!E:E)</f>
        <v>#N/A</v>
      </c>
      <c r="J269" t="e">
        <f>VLOOKUP(E269,预约送货单!F:N,9,0)</f>
        <v>#N/A</v>
      </c>
      <c r="K269" t="str">
        <f t="shared" si="10"/>
        <v>广州</v>
      </c>
    </row>
    <row r="270" spans="3:11">
      <c r="C270" t="e">
        <f>_xlfn.XLOOKUP(E270,预约送货单!F:F,预约送货单!D:D)</f>
        <v>#N/A</v>
      </c>
      <c r="E270" t="e">
        <f>_xlfn.XLOOKUP(F270,预约送货单!Z:Z,预约送货单!F:F)</f>
        <v>#N/A</v>
      </c>
      <c r="F270" t="str">
        <f t="shared" si="9"/>
        <v/>
      </c>
      <c r="G270" t="e">
        <f>VLOOKUP(D270&amp;B270&amp;A270,分仓ST!A:E,5,0)</f>
        <v>#N/A</v>
      </c>
      <c r="H270" t="e">
        <f>_xlfn.XLOOKUP(E270,预约送货单!F:F,预约送货单!E:E)</f>
        <v>#N/A</v>
      </c>
      <c r="J270" t="e">
        <f>VLOOKUP(E270,预约送货单!F:N,9,0)</f>
        <v>#N/A</v>
      </c>
      <c r="K270" t="str">
        <f t="shared" si="10"/>
        <v>广州</v>
      </c>
    </row>
    <row r="271" spans="3:11">
      <c r="C271" t="e">
        <f>_xlfn.XLOOKUP(E271,预约送货单!F:F,预约送货单!D:D)</f>
        <v>#N/A</v>
      </c>
      <c r="E271" t="e">
        <f>_xlfn.XLOOKUP(F271,预约送货单!Z:Z,预约送货单!F:F)</f>
        <v>#N/A</v>
      </c>
      <c r="F271" t="str">
        <f t="shared" si="9"/>
        <v/>
      </c>
      <c r="G271" t="e">
        <f>VLOOKUP(D271&amp;B271&amp;A271,分仓ST!A:E,5,0)</f>
        <v>#N/A</v>
      </c>
      <c r="H271" t="e">
        <f>_xlfn.XLOOKUP(E271,预约送货单!F:F,预约送货单!E:E)</f>
        <v>#N/A</v>
      </c>
      <c r="J271" t="e">
        <f>VLOOKUP(E271,预约送货单!F:N,9,0)</f>
        <v>#N/A</v>
      </c>
      <c r="K271" t="str">
        <f t="shared" si="10"/>
        <v>广州</v>
      </c>
    </row>
    <row r="272" spans="3:11">
      <c r="C272" t="e">
        <f>_xlfn.XLOOKUP(E272,预约送货单!F:F,预约送货单!D:D)</f>
        <v>#N/A</v>
      </c>
      <c r="E272" t="e">
        <f>_xlfn.XLOOKUP(F272,预约送货单!Z:Z,预约送货单!F:F)</f>
        <v>#N/A</v>
      </c>
      <c r="F272" t="str">
        <f t="shared" si="9"/>
        <v/>
      </c>
      <c r="G272" t="e">
        <f>VLOOKUP(D272&amp;B272&amp;A272,分仓ST!A:E,5,0)</f>
        <v>#N/A</v>
      </c>
      <c r="H272" t="e">
        <f>_xlfn.XLOOKUP(E272,预约送货单!F:F,预约送货单!E:E)</f>
        <v>#N/A</v>
      </c>
      <c r="J272" t="e">
        <f>VLOOKUP(E272,预约送货单!F:N,9,0)</f>
        <v>#N/A</v>
      </c>
      <c r="K272" t="str">
        <f t="shared" si="10"/>
        <v>广州</v>
      </c>
    </row>
    <row r="273" spans="3:11">
      <c r="C273" t="e">
        <f>_xlfn.XLOOKUP(E273,预约送货单!F:F,预约送货单!D:D)</f>
        <v>#N/A</v>
      </c>
      <c r="E273" t="e">
        <f>_xlfn.XLOOKUP(F273,预约送货单!Z:Z,预约送货单!F:F)</f>
        <v>#N/A</v>
      </c>
      <c r="F273" t="str">
        <f t="shared" si="9"/>
        <v/>
      </c>
      <c r="G273" t="e">
        <f>VLOOKUP(D273&amp;B273&amp;A273,分仓ST!A:E,5,0)</f>
        <v>#N/A</v>
      </c>
      <c r="H273" t="e">
        <f>_xlfn.XLOOKUP(E273,预约送货单!F:F,预约送货单!E:E)</f>
        <v>#N/A</v>
      </c>
      <c r="J273" t="e">
        <f>VLOOKUP(E273,预约送货单!F:N,9,0)</f>
        <v>#N/A</v>
      </c>
      <c r="K273" t="str">
        <f t="shared" si="10"/>
        <v>广州</v>
      </c>
    </row>
    <row r="274" spans="3:11">
      <c r="C274" t="e">
        <f>_xlfn.XLOOKUP(E274,预约送货单!F:F,预约送货单!D:D)</f>
        <v>#N/A</v>
      </c>
      <c r="E274" t="e">
        <f>_xlfn.XLOOKUP(F274,预约送货单!Z:Z,预约送货单!F:F)</f>
        <v>#N/A</v>
      </c>
      <c r="F274" t="str">
        <f t="shared" si="9"/>
        <v/>
      </c>
      <c r="G274" t="e">
        <f>VLOOKUP(D274&amp;B274&amp;A274,分仓ST!A:E,5,0)</f>
        <v>#N/A</v>
      </c>
      <c r="H274" t="e">
        <f>_xlfn.XLOOKUP(E274,预约送货单!F:F,预约送货单!E:E)</f>
        <v>#N/A</v>
      </c>
      <c r="J274" t="e">
        <f>VLOOKUP(E274,预约送货单!F:N,9,0)</f>
        <v>#N/A</v>
      </c>
      <c r="K274" t="str">
        <f t="shared" si="10"/>
        <v>广州</v>
      </c>
    </row>
    <row r="275" spans="3:11">
      <c r="C275" t="e">
        <f>_xlfn.XLOOKUP(E275,预约送货单!F:F,预约送货单!D:D)</f>
        <v>#N/A</v>
      </c>
      <c r="E275" t="e">
        <f>_xlfn.XLOOKUP(F275,预约送货单!Z:Z,预约送货单!F:F)</f>
        <v>#N/A</v>
      </c>
      <c r="F275" t="str">
        <f t="shared" si="9"/>
        <v/>
      </c>
      <c r="G275" t="e">
        <f>VLOOKUP(D275&amp;B275&amp;A275,分仓ST!A:E,5,0)</f>
        <v>#N/A</v>
      </c>
      <c r="H275" t="e">
        <f>_xlfn.XLOOKUP(E275,预约送货单!F:F,预约送货单!E:E)</f>
        <v>#N/A</v>
      </c>
      <c r="J275" t="e">
        <f>VLOOKUP(E275,预约送货单!F:N,9,0)</f>
        <v>#N/A</v>
      </c>
      <c r="K275" t="str">
        <f t="shared" si="10"/>
        <v>广州</v>
      </c>
    </row>
    <row r="276" spans="3:11">
      <c r="C276" t="e">
        <f>_xlfn.XLOOKUP(E276,预约送货单!F:F,预约送货单!D:D)</f>
        <v>#N/A</v>
      </c>
      <c r="E276" t="e">
        <f>_xlfn.XLOOKUP(F276,预约送货单!Z:Z,预约送货单!F:F)</f>
        <v>#N/A</v>
      </c>
      <c r="F276" t="str">
        <f t="shared" si="9"/>
        <v/>
      </c>
      <c r="G276" t="e">
        <f>VLOOKUP(D276&amp;B276&amp;A276,分仓ST!A:E,5,0)</f>
        <v>#N/A</v>
      </c>
      <c r="H276" t="e">
        <f>_xlfn.XLOOKUP(E276,预约送货单!F:F,预约送货单!E:E)</f>
        <v>#N/A</v>
      </c>
      <c r="J276" t="e">
        <f>VLOOKUP(E276,预约送货单!F:N,9,0)</f>
        <v>#N/A</v>
      </c>
      <c r="K276" t="str">
        <f t="shared" si="10"/>
        <v>广州</v>
      </c>
    </row>
    <row r="277" spans="3:11">
      <c r="C277" t="e">
        <f>_xlfn.XLOOKUP(E277,预约送货单!F:F,预约送货单!D:D)</f>
        <v>#N/A</v>
      </c>
      <c r="E277" t="e">
        <f>_xlfn.XLOOKUP(F277,预约送货单!Z:Z,预约送货单!F:F)</f>
        <v>#N/A</v>
      </c>
      <c r="F277" t="str">
        <f t="shared" si="9"/>
        <v/>
      </c>
      <c r="G277" t="e">
        <f>VLOOKUP(D277&amp;B277&amp;A277,分仓ST!A:E,5,0)</f>
        <v>#N/A</v>
      </c>
      <c r="H277" t="e">
        <f>_xlfn.XLOOKUP(E277,预约送货单!F:F,预约送货单!E:E)</f>
        <v>#N/A</v>
      </c>
      <c r="J277" t="e">
        <f>VLOOKUP(E277,预约送货单!F:N,9,0)</f>
        <v>#N/A</v>
      </c>
      <c r="K277" t="str">
        <f t="shared" si="10"/>
        <v>广州</v>
      </c>
    </row>
    <row r="278" spans="3:11">
      <c r="C278" t="e">
        <f>_xlfn.XLOOKUP(E278,预约送货单!F:F,预约送货单!D:D)</f>
        <v>#N/A</v>
      </c>
      <c r="E278" t="e">
        <f>_xlfn.XLOOKUP(F278,预约送货单!Z:Z,预约送货单!F:F)</f>
        <v>#N/A</v>
      </c>
      <c r="F278" t="str">
        <f t="shared" si="9"/>
        <v/>
      </c>
      <c r="G278" t="e">
        <f>VLOOKUP(D278&amp;B278&amp;A278,分仓ST!A:E,5,0)</f>
        <v>#N/A</v>
      </c>
      <c r="H278" t="e">
        <f>_xlfn.XLOOKUP(E278,预约送货单!F:F,预约送货单!E:E)</f>
        <v>#N/A</v>
      </c>
      <c r="J278" t="e">
        <f>VLOOKUP(E278,预约送货单!F:N,9,0)</f>
        <v>#N/A</v>
      </c>
      <c r="K278" t="str">
        <f t="shared" si="10"/>
        <v>广州</v>
      </c>
    </row>
    <row r="279" spans="3:11">
      <c r="C279" t="e">
        <f>_xlfn.XLOOKUP(E279,预约送货单!F:F,预约送货单!D:D)</f>
        <v>#N/A</v>
      </c>
      <c r="E279" t="e">
        <f>_xlfn.XLOOKUP(F279,预约送货单!Z:Z,预约送货单!F:F)</f>
        <v>#N/A</v>
      </c>
      <c r="F279" t="str">
        <f t="shared" si="9"/>
        <v/>
      </c>
      <c r="G279" t="e">
        <f>VLOOKUP(D279&amp;B279&amp;A279,分仓ST!A:E,5,0)</f>
        <v>#N/A</v>
      </c>
      <c r="H279" t="e">
        <f>_xlfn.XLOOKUP(E279,预约送货单!F:F,预约送货单!E:E)</f>
        <v>#N/A</v>
      </c>
      <c r="J279" t="e">
        <f>VLOOKUP(E279,预约送货单!F:N,9,0)</f>
        <v>#N/A</v>
      </c>
      <c r="K279" t="str">
        <f t="shared" si="10"/>
        <v>广州</v>
      </c>
    </row>
    <row r="280" spans="3:11">
      <c r="C280" t="e">
        <f>_xlfn.XLOOKUP(E280,预约送货单!F:F,预约送货单!D:D)</f>
        <v>#N/A</v>
      </c>
      <c r="E280" t="e">
        <f>_xlfn.XLOOKUP(F280,预约送货单!Z:Z,预约送货单!F:F)</f>
        <v>#N/A</v>
      </c>
      <c r="F280" t="str">
        <f t="shared" si="9"/>
        <v/>
      </c>
      <c r="G280" t="e">
        <f>VLOOKUP(D280&amp;B280&amp;A280,分仓ST!A:E,5,0)</f>
        <v>#N/A</v>
      </c>
      <c r="H280" t="e">
        <f>_xlfn.XLOOKUP(E280,预约送货单!F:F,预约送货单!E:E)</f>
        <v>#N/A</v>
      </c>
      <c r="J280" t="e">
        <f>VLOOKUP(E280,预约送货单!F:N,9,0)</f>
        <v>#N/A</v>
      </c>
      <c r="K280" t="str">
        <f t="shared" si="10"/>
        <v>广州</v>
      </c>
    </row>
    <row r="281" spans="3:11">
      <c r="C281" t="e">
        <f>_xlfn.XLOOKUP(E281,预约送货单!F:F,预约送货单!D:D)</f>
        <v>#N/A</v>
      </c>
      <c r="E281" t="e">
        <f>_xlfn.XLOOKUP(F281,预约送货单!Z:Z,预约送货单!F:F)</f>
        <v>#N/A</v>
      </c>
      <c r="F281" t="str">
        <f t="shared" si="9"/>
        <v/>
      </c>
      <c r="G281" t="e">
        <f>VLOOKUP(D281&amp;B281&amp;A281,分仓ST!A:E,5,0)</f>
        <v>#N/A</v>
      </c>
      <c r="H281" t="e">
        <f>_xlfn.XLOOKUP(E281,预约送货单!F:F,预约送货单!E:E)</f>
        <v>#N/A</v>
      </c>
      <c r="J281" t="e">
        <f>VLOOKUP(E281,预约送货单!F:N,9,0)</f>
        <v>#N/A</v>
      </c>
      <c r="K281" t="str">
        <f t="shared" si="10"/>
        <v>广州</v>
      </c>
    </row>
    <row r="282" spans="3:11">
      <c r="C282" t="e">
        <f>_xlfn.XLOOKUP(E282,预约送货单!F:F,预约送货单!D:D)</f>
        <v>#N/A</v>
      </c>
      <c r="E282" t="e">
        <f>_xlfn.XLOOKUP(F282,预约送货单!Z:Z,预约送货单!F:F)</f>
        <v>#N/A</v>
      </c>
      <c r="F282" t="str">
        <f t="shared" si="9"/>
        <v/>
      </c>
      <c r="G282" t="e">
        <f>VLOOKUP(D282&amp;B282&amp;A282,分仓ST!A:E,5,0)</f>
        <v>#N/A</v>
      </c>
      <c r="H282" t="e">
        <f>_xlfn.XLOOKUP(E282,预约送货单!F:F,预约送货单!E:E)</f>
        <v>#N/A</v>
      </c>
      <c r="J282" t="e">
        <f>VLOOKUP(E282,预约送货单!F:N,9,0)</f>
        <v>#N/A</v>
      </c>
      <c r="K282" t="str">
        <f t="shared" si="10"/>
        <v>广州</v>
      </c>
    </row>
    <row r="283" spans="3:11">
      <c r="C283" t="e">
        <f>_xlfn.XLOOKUP(E283,预约送货单!F:F,预约送货单!D:D)</f>
        <v>#N/A</v>
      </c>
      <c r="E283" t="e">
        <f>_xlfn.XLOOKUP(F283,预约送货单!Z:Z,预约送货单!F:F)</f>
        <v>#N/A</v>
      </c>
      <c r="F283" t="str">
        <f t="shared" si="9"/>
        <v/>
      </c>
      <c r="G283" t="e">
        <f>VLOOKUP(D283&amp;B283&amp;A283,分仓ST!A:E,5,0)</f>
        <v>#N/A</v>
      </c>
      <c r="H283" t="e">
        <f>_xlfn.XLOOKUP(E283,预约送货单!F:F,预约送货单!E:E)</f>
        <v>#N/A</v>
      </c>
      <c r="J283" t="e">
        <f>VLOOKUP(E283,预约送货单!F:N,9,0)</f>
        <v>#N/A</v>
      </c>
      <c r="K283" t="str">
        <f t="shared" si="10"/>
        <v>广州</v>
      </c>
    </row>
    <row r="284" spans="3:11">
      <c r="C284" t="e">
        <f>_xlfn.XLOOKUP(E284,预约送货单!F:F,预约送货单!D:D)</f>
        <v>#N/A</v>
      </c>
      <c r="E284" t="e">
        <f>_xlfn.XLOOKUP(F284,预约送货单!Z:Z,预约送货单!F:F)</f>
        <v>#N/A</v>
      </c>
      <c r="F284" t="str">
        <f t="shared" si="9"/>
        <v/>
      </c>
      <c r="G284" t="e">
        <f>VLOOKUP(D284&amp;B284&amp;A284,分仓ST!A:E,5,0)</f>
        <v>#N/A</v>
      </c>
      <c r="H284" t="e">
        <f>_xlfn.XLOOKUP(E284,预约送货单!F:F,预约送货单!E:E)</f>
        <v>#N/A</v>
      </c>
      <c r="J284" t="e">
        <f>VLOOKUP(E284,预约送货单!F:N,9,0)</f>
        <v>#N/A</v>
      </c>
      <c r="K284" t="str">
        <f t="shared" si="10"/>
        <v>广州</v>
      </c>
    </row>
    <row r="285" spans="3:11">
      <c r="C285" t="e">
        <f>_xlfn.XLOOKUP(E285,预约送货单!F:F,预约送货单!D:D)</f>
        <v>#N/A</v>
      </c>
      <c r="E285" t="e">
        <f>_xlfn.XLOOKUP(F285,预约送货单!Z:Z,预约送货单!F:F)</f>
        <v>#N/A</v>
      </c>
      <c r="F285" t="str">
        <f t="shared" si="9"/>
        <v/>
      </c>
      <c r="G285" t="e">
        <f>VLOOKUP(D285&amp;B285&amp;A285,分仓ST!A:E,5,0)</f>
        <v>#N/A</v>
      </c>
      <c r="H285" t="e">
        <f>_xlfn.XLOOKUP(E285,预约送货单!F:F,预约送货单!E:E)</f>
        <v>#N/A</v>
      </c>
      <c r="J285" t="e">
        <f>VLOOKUP(E285,预约送货单!F:N,9,0)</f>
        <v>#N/A</v>
      </c>
      <c r="K285" t="str">
        <f t="shared" si="10"/>
        <v>广州</v>
      </c>
    </row>
    <row r="286" spans="3:11">
      <c r="C286" t="e">
        <f>_xlfn.XLOOKUP(E286,预约送货单!F:F,预约送货单!D:D)</f>
        <v>#N/A</v>
      </c>
      <c r="E286" t="e">
        <f>_xlfn.XLOOKUP(F286,预约送货单!Z:Z,预约送货单!F:F)</f>
        <v>#N/A</v>
      </c>
      <c r="F286" t="str">
        <f t="shared" si="9"/>
        <v/>
      </c>
      <c r="G286" t="e">
        <f>VLOOKUP(D286&amp;B286&amp;A286,分仓ST!A:E,5,0)</f>
        <v>#N/A</v>
      </c>
      <c r="H286" t="e">
        <f>_xlfn.XLOOKUP(E286,预约送货单!F:F,预约送货单!E:E)</f>
        <v>#N/A</v>
      </c>
      <c r="J286" t="e">
        <f>VLOOKUP(E286,预约送货单!F:N,9,0)</f>
        <v>#N/A</v>
      </c>
      <c r="K286" t="str">
        <f t="shared" si="10"/>
        <v>广州</v>
      </c>
    </row>
    <row r="287" spans="3:11">
      <c r="C287" t="e">
        <f>_xlfn.XLOOKUP(E287,预约送货单!F:F,预约送货单!D:D)</f>
        <v>#N/A</v>
      </c>
      <c r="E287" t="e">
        <f>_xlfn.XLOOKUP(F287,预约送货单!Z:Z,预约送货单!F:F)</f>
        <v>#N/A</v>
      </c>
      <c r="F287" t="str">
        <f t="shared" si="9"/>
        <v/>
      </c>
      <c r="G287" t="e">
        <f>VLOOKUP(D287&amp;B287&amp;A287,分仓ST!A:E,5,0)</f>
        <v>#N/A</v>
      </c>
      <c r="H287" t="e">
        <f>_xlfn.XLOOKUP(E287,预约送货单!F:F,预约送货单!E:E)</f>
        <v>#N/A</v>
      </c>
      <c r="J287" t="e">
        <f>VLOOKUP(E287,预约送货单!F:N,9,0)</f>
        <v>#N/A</v>
      </c>
      <c r="K287" t="str">
        <f t="shared" si="10"/>
        <v>广州</v>
      </c>
    </row>
    <row r="288" spans="3:11">
      <c r="C288" t="e">
        <f>_xlfn.XLOOKUP(E288,预约送货单!F:F,预约送货单!D:D)</f>
        <v>#N/A</v>
      </c>
      <c r="E288" t="e">
        <f>_xlfn.XLOOKUP(F288,预约送货单!Z:Z,预约送货单!F:F)</f>
        <v>#N/A</v>
      </c>
      <c r="F288" t="str">
        <f t="shared" si="9"/>
        <v/>
      </c>
      <c r="G288" t="e">
        <f>VLOOKUP(D288&amp;B288&amp;A288,分仓ST!A:E,5,0)</f>
        <v>#N/A</v>
      </c>
      <c r="H288" t="e">
        <f>_xlfn.XLOOKUP(E288,预约送货单!F:F,预约送货单!E:E)</f>
        <v>#N/A</v>
      </c>
      <c r="J288" t="e">
        <f>VLOOKUP(E288,预约送货单!F:N,9,0)</f>
        <v>#N/A</v>
      </c>
      <c r="K288" t="str">
        <f t="shared" si="10"/>
        <v>广州</v>
      </c>
    </row>
    <row r="289" spans="3:11">
      <c r="C289" t="e">
        <f>_xlfn.XLOOKUP(E289,预约送货单!F:F,预约送货单!D:D)</f>
        <v>#N/A</v>
      </c>
      <c r="E289" t="e">
        <f>_xlfn.XLOOKUP(F289,预约送货单!Z:Z,预约送货单!F:F)</f>
        <v>#N/A</v>
      </c>
      <c r="F289" t="str">
        <f t="shared" si="9"/>
        <v/>
      </c>
      <c r="G289" t="e">
        <f>VLOOKUP(D289&amp;B289&amp;A289,分仓ST!A:E,5,0)</f>
        <v>#N/A</v>
      </c>
      <c r="H289" t="e">
        <f>_xlfn.XLOOKUP(E289,预约送货单!F:F,预约送货单!E:E)</f>
        <v>#N/A</v>
      </c>
      <c r="J289" t="e">
        <f>VLOOKUP(E289,预约送货单!F:N,9,0)</f>
        <v>#N/A</v>
      </c>
      <c r="K289" t="str">
        <f t="shared" si="10"/>
        <v>广州</v>
      </c>
    </row>
    <row r="290" spans="3:11">
      <c r="C290" t="e">
        <f>_xlfn.XLOOKUP(E290,预约送货单!F:F,预约送货单!D:D)</f>
        <v>#N/A</v>
      </c>
      <c r="E290" t="e">
        <f>_xlfn.XLOOKUP(F290,预约送货单!Z:Z,预约送货单!F:F)</f>
        <v>#N/A</v>
      </c>
      <c r="F290" t="str">
        <f t="shared" si="9"/>
        <v/>
      </c>
      <c r="G290" t="e">
        <f>VLOOKUP(D290&amp;B290&amp;A290,分仓ST!A:E,5,0)</f>
        <v>#N/A</v>
      </c>
      <c r="H290" t="e">
        <f>_xlfn.XLOOKUP(E290,预约送货单!F:F,预约送货单!E:E)</f>
        <v>#N/A</v>
      </c>
      <c r="J290" t="e">
        <f>VLOOKUP(E290,预约送货单!F:N,9,0)</f>
        <v>#N/A</v>
      </c>
      <c r="K290" t="str">
        <f t="shared" si="10"/>
        <v>广州</v>
      </c>
    </row>
    <row r="291" spans="3:11">
      <c r="C291" t="e">
        <f>_xlfn.XLOOKUP(E291,预约送货单!F:F,预约送货单!D:D)</f>
        <v>#N/A</v>
      </c>
      <c r="E291" t="e">
        <f>_xlfn.XLOOKUP(F291,预约送货单!Z:Z,预约送货单!F:F)</f>
        <v>#N/A</v>
      </c>
      <c r="F291" t="str">
        <f t="shared" si="9"/>
        <v/>
      </c>
      <c r="G291" t="e">
        <f>VLOOKUP(D291&amp;B291&amp;A291,分仓ST!A:E,5,0)</f>
        <v>#N/A</v>
      </c>
      <c r="H291" t="e">
        <f>_xlfn.XLOOKUP(E291,预约送货单!F:F,预约送货单!E:E)</f>
        <v>#N/A</v>
      </c>
      <c r="J291" t="e">
        <f>VLOOKUP(E291,预约送货单!F:N,9,0)</f>
        <v>#N/A</v>
      </c>
      <c r="K291" t="str">
        <f t="shared" si="10"/>
        <v>广州</v>
      </c>
    </row>
    <row r="292" spans="3:11">
      <c r="C292" t="e">
        <f>_xlfn.XLOOKUP(E292,预约送货单!F:F,预约送货单!D:D)</f>
        <v>#N/A</v>
      </c>
      <c r="E292" t="e">
        <f>_xlfn.XLOOKUP(F292,预约送货单!Z:Z,预约送货单!F:F)</f>
        <v>#N/A</v>
      </c>
      <c r="F292" t="str">
        <f t="shared" si="9"/>
        <v/>
      </c>
      <c r="G292" t="e">
        <f>VLOOKUP(D292&amp;B292&amp;A292,分仓ST!A:E,5,0)</f>
        <v>#N/A</v>
      </c>
      <c r="H292" t="e">
        <f>_xlfn.XLOOKUP(E292,预约送货单!F:F,预约送货单!E:E)</f>
        <v>#N/A</v>
      </c>
      <c r="J292" t="e">
        <f>VLOOKUP(E292,预约送货单!F:N,9,0)</f>
        <v>#N/A</v>
      </c>
      <c r="K292" t="str">
        <f t="shared" si="10"/>
        <v>广州</v>
      </c>
    </row>
    <row r="293" spans="3:11">
      <c r="C293" t="e">
        <f>_xlfn.XLOOKUP(E293,预约送货单!F:F,预约送货单!D:D)</f>
        <v>#N/A</v>
      </c>
      <c r="E293" t="e">
        <f>_xlfn.XLOOKUP(F293,预约送货单!Z:Z,预约送货单!F:F)</f>
        <v>#N/A</v>
      </c>
      <c r="F293" t="str">
        <f t="shared" si="9"/>
        <v/>
      </c>
      <c r="G293" t="e">
        <f>VLOOKUP(D293&amp;B293&amp;A293,分仓ST!A:E,5,0)</f>
        <v>#N/A</v>
      </c>
      <c r="H293" t="e">
        <f>_xlfn.XLOOKUP(E293,预约送货单!F:F,预约送货单!E:E)</f>
        <v>#N/A</v>
      </c>
      <c r="J293" t="e">
        <f>VLOOKUP(E293,预约送货单!F:N,9,0)</f>
        <v>#N/A</v>
      </c>
      <c r="K293" t="str">
        <f t="shared" si="10"/>
        <v>广州</v>
      </c>
    </row>
    <row r="294" spans="3:11">
      <c r="C294" t="e">
        <f>_xlfn.XLOOKUP(E294,预约送货单!F:F,预约送货单!D:D)</f>
        <v>#N/A</v>
      </c>
      <c r="E294" t="e">
        <f>_xlfn.XLOOKUP(F294,预约送货单!Z:Z,预约送货单!F:F)</f>
        <v>#N/A</v>
      </c>
      <c r="F294" t="str">
        <f t="shared" si="9"/>
        <v/>
      </c>
      <c r="G294" t="e">
        <f>VLOOKUP(D294&amp;B294&amp;A294,分仓ST!A:E,5,0)</f>
        <v>#N/A</v>
      </c>
      <c r="H294" t="e">
        <f>_xlfn.XLOOKUP(E294,预约送货单!F:F,预约送货单!E:E)</f>
        <v>#N/A</v>
      </c>
      <c r="J294" t="e">
        <f>VLOOKUP(E294,预约送货单!F:N,9,0)</f>
        <v>#N/A</v>
      </c>
      <c r="K294" t="str">
        <f t="shared" si="10"/>
        <v>广州</v>
      </c>
    </row>
    <row r="295" spans="3:11">
      <c r="C295" t="e">
        <f>_xlfn.XLOOKUP(E295,预约送货单!F:F,预约送货单!D:D)</f>
        <v>#N/A</v>
      </c>
      <c r="E295" t="e">
        <f>_xlfn.XLOOKUP(F295,预约送货单!Z:Z,预约送货单!F:F)</f>
        <v>#N/A</v>
      </c>
      <c r="F295" t="str">
        <f t="shared" si="9"/>
        <v/>
      </c>
      <c r="G295" t="e">
        <f>VLOOKUP(D295&amp;B295&amp;A295,分仓ST!A:E,5,0)</f>
        <v>#N/A</v>
      </c>
      <c r="H295" t="e">
        <f>_xlfn.XLOOKUP(E295,预约送货单!F:F,预约送货单!E:E)</f>
        <v>#N/A</v>
      </c>
      <c r="J295" t="e">
        <f>VLOOKUP(E295,预约送货单!F:N,9,0)</f>
        <v>#N/A</v>
      </c>
      <c r="K295" t="str">
        <f t="shared" si="10"/>
        <v>广州</v>
      </c>
    </row>
    <row r="296" spans="3:11">
      <c r="C296" t="e">
        <f>_xlfn.XLOOKUP(E296,预约送货单!F:F,预约送货单!D:D)</f>
        <v>#N/A</v>
      </c>
      <c r="E296" t="e">
        <f>_xlfn.XLOOKUP(F296,预约送货单!Z:Z,预约送货单!F:F)</f>
        <v>#N/A</v>
      </c>
      <c r="F296" t="str">
        <f t="shared" si="9"/>
        <v/>
      </c>
      <c r="G296" t="e">
        <f>VLOOKUP(D296&amp;B296&amp;A296,分仓ST!A:E,5,0)</f>
        <v>#N/A</v>
      </c>
      <c r="H296" t="e">
        <f>_xlfn.XLOOKUP(E296,预约送货单!F:F,预约送货单!E:E)</f>
        <v>#N/A</v>
      </c>
      <c r="J296" t="e">
        <f>VLOOKUP(E296,预约送货单!F:N,9,0)</f>
        <v>#N/A</v>
      </c>
      <c r="K296" t="str">
        <f t="shared" si="10"/>
        <v>广州</v>
      </c>
    </row>
    <row r="297" spans="3:11">
      <c r="C297" t="e">
        <f>_xlfn.XLOOKUP(E297,预约送货单!F:F,预约送货单!D:D)</f>
        <v>#N/A</v>
      </c>
      <c r="E297" t="e">
        <f>_xlfn.XLOOKUP(F297,预约送货单!Z:Z,预约送货单!F:F)</f>
        <v>#N/A</v>
      </c>
      <c r="F297" t="str">
        <f t="shared" si="9"/>
        <v/>
      </c>
      <c r="G297" t="e">
        <f>VLOOKUP(D297&amp;B297&amp;A297,分仓ST!A:E,5,0)</f>
        <v>#N/A</v>
      </c>
      <c r="H297" t="e">
        <f>_xlfn.XLOOKUP(E297,预约送货单!F:F,预约送货单!E:E)</f>
        <v>#N/A</v>
      </c>
      <c r="J297" t="e">
        <f>VLOOKUP(E297,预约送货单!F:N,9,0)</f>
        <v>#N/A</v>
      </c>
      <c r="K297" t="str">
        <f t="shared" si="10"/>
        <v>广州</v>
      </c>
    </row>
    <row r="298" spans="3:11">
      <c r="C298" t="e">
        <f>_xlfn.XLOOKUP(E298,预约送货单!F:F,预约送货单!D:D)</f>
        <v>#N/A</v>
      </c>
      <c r="E298" t="e">
        <f>_xlfn.XLOOKUP(F298,预约送货单!Z:Z,预约送货单!F:F)</f>
        <v>#N/A</v>
      </c>
      <c r="F298" t="str">
        <f t="shared" si="9"/>
        <v/>
      </c>
      <c r="G298" t="e">
        <f>VLOOKUP(D298&amp;B298&amp;A298,分仓ST!A:E,5,0)</f>
        <v>#N/A</v>
      </c>
      <c r="H298" t="e">
        <f>_xlfn.XLOOKUP(E298,预约送货单!F:F,预约送货单!E:E)</f>
        <v>#N/A</v>
      </c>
      <c r="J298" t="e">
        <f>VLOOKUP(E298,预约送货单!F:N,9,0)</f>
        <v>#N/A</v>
      </c>
      <c r="K298" t="str">
        <f t="shared" si="10"/>
        <v>广州</v>
      </c>
    </row>
    <row r="299" spans="3:11">
      <c r="C299" t="e">
        <f>_xlfn.XLOOKUP(E299,预约送货单!F:F,预约送货单!D:D)</f>
        <v>#N/A</v>
      </c>
      <c r="E299" t="e">
        <f>_xlfn.XLOOKUP(F299,预约送货单!Z:Z,预约送货单!F:F)</f>
        <v>#N/A</v>
      </c>
      <c r="F299" t="str">
        <f t="shared" si="9"/>
        <v/>
      </c>
      <c r="G299" t="e">
        <f>VLOOKUP(D299&amp;B299&amp;A299,分仓ST!A:E,5,0)</f>
        <v>#N/A</v>
      </c>
      <c r="H299" t="e">
        <f>_xlfn.XLOOKUP(E299,预约送货单!F:F,预约送货单!E:E)</f>
        <v>#N/A</v>
      </c>
      <c r="J299" t="e">
        <f>VLOOKUP(E299,预约送货单!F:N,9,0)</f>
        <v>#N/A</v>
      </c>
      <c r="K299" t="str">
        <f t="shared" si="10"/>
        <v>广州</v>
      </c>
    </row>
    <row r="300" spans="3:11">
      <c r="C300" t="e">
        <f>_xlfn.XLOOKUP(E300,预约送货单!F:F,预约送货单!D:D)</f>
        <v>#N/A</v>
      </c>
      <c r="E300" t="e">
        <f>_xlfn.XLOOKUP(F300,预约送货单!Z:Z,预约送货单!F:F)</f>
        <v>#N/A</v>
      </c>
      <c r="F300" t="str">
        <f t="shared" ref="F300:F310" si="11">A300&amp;B300</f>
        <v/>
      </c>
      <c r="G300" t="e">
        <f>VLOOKUP(D300&amp;B300&amp;A300,分仓ST!A:E,5,0)</f>
        <v>#N/A</v>
      </c>
      <c r="H300" t="e">
        <f>_xlfn.XLOOKUP(E300,预约送货单!F:F,预约送货单!E:E)</f>
        <v>#N/A</v>
      </c>
      <c r="J300" t="e">
        <f>VLOOKUP(E300,预约送货单!F:N,9,0)</f>
        <v>#N/A</v>
      </c>
      <c r="K300" t="str">
        <f t="shared" ref="K300:K310" si="12">IF(D300="香港仓","香港",IF(D300="武汉仓","武汉","广州"))</f>
        <v>广州</v>
      </c>
    </row>
    <row r="301" spans="3:11">
      <c r="C301" t="e">
        <f>_xlfn.XLOOKUP(E301,预约送货单!F:F,预约送货单!D:D)</f>
        <v>#N/A</v>
      </c>
      <c r="E301" t="e">
        <f>_xlfn.XLOOKUP(F301,预约送货单!Z:Z,预约送货单!F:F)</f>
        <v>#N/A</v>
      </c>
      <c r="F301" t="str">
        <f t="shared" si="11"/>
        <v/>
      </c>
      <c r="G301" t="e">
        <f>VLOOKUP(D301&amp;B301&amp;A301,分仓ST!A:E,5,0)</f>
        <v>#N/A</v>
      </c>
      <c r="H301" t="e">
        <f>_xlfn.XLOOKUP(E301,预约送货单!F:F,预约送货单!E:E)</f>
        <v>#N/A</v>
      </c>
      <c r="J301" t="e">
        <f>VLOOKUP(E301,预约送货单!F:N,9,0)</f>
        <v>#N/A</v>
      </c>
      <c r="K301" t="str">
        <f t="shared" si="12"/>
        <v>广州</v>
      </c>
    </row>
    <row r="302" spans="3:11">
      <c r="C302" t="e">
        <f>_xlfn.XLOOKUP(E302,预约送货单!F:F,预约送货单!D:D)</f>
        <v>#N/A</v>
      </c>
      <c r="E302" t="e">
        <f>_xlfn.XLOOKUP(F302,预约送货单!Z:Z,预约送货单!F:F)</f>
        <v>#N/A</v>
      </c>
      <c r="F302" t="str">
        <f t="shared" si="11"/>
        <v/>
      </c>
      <c r="G302" t="e">
        <f>VLOOKUP(D302&amp;B302&amp;A302,分仓ST!A:E,5,0)</f>
        <v>#N/A</v>
      </c>
      <c r="H302" t="e">
        <f>_xlfn.XLOOKUP(E302,预约送货单!F:F,预约送货单!E:E)</f>
        <v>#N/A</v>
      </c>
      <c r="J302" t="e">
        <f>VLOOKUP(E302,预约送货单!F:N,9,0)</f>
        <v>#N/A</v>
      </c>
      <c r="K302" t="str">
        <f t="shared" si="12"/>
        <v>广州</v>
      </c>
    </row>
    <row r="303" spans="3:11">
      <c r="C303" t="e">
        <f>_xlfn.XLOOKUP(E303,预约送货单!F:F,预约送货单!D:D)</f>
        <v>#N/A</v>
      </c>
      <c r="E303" t="e">
        <f>_xlfn.XLOOKUP(F303,预约送货单!Z:Z,预约送货单!F:F)</f>
        <v>#N/A</v>
      </c>
      <c r="F303" t="str">
        <f t="shared" si="11"/>
        <v/>
      </c>
      <c r="G303" t="e">
        <f>VLOOKUP(D303&amp;B303&amp;A303,分仓ST!A:E,5,0)</f>
        <v>#N/A</v>
      </c>
      <c r="H303" t="e">
        <f>_xlfn.XLOOKUP(E303,预约送货单!F:F,预约送货单!E:E)</f>
        <v>#N/A</v>
      </c>
      <c r="J303" t="e">
        <f>VLOOKUP(E303,预约送货单!F:N,9,0)</f>
        <v>#N/A</v>
      </c>
      <c r="K303" t="str">
        <f t="shared" si="12"/>
        <v>广州</v>
      </c>
    </row>
    <row r="304" spans="3:11">
      <c r="C304" t="e">
        <f>_xlfn.XLOOKUP(E304,预约送货单!F:F,预约送货单!D:D)</f>
        <v>#N/A</v>
      </c>
      <c r="E304" t="e">
        <f>_xlfn.XLOOKUP(F304,预约送货单!Z:Z,预约送货单!F:F)</f>
        <v>#N/A</v>
      </c>
      <c r="F304" t="str">
        <f t="shared" si="11"/>
        <v/>
      </c>
      <c r="G304" t="e">
        <f>VLOOKUP(D304&amp;B304&amp;A304,分仓ST!A:E,5,0)</f>
        <v>#N/A</v>
      </c>
      <c r="H304" t="e">
        <f>_xlfn.XLOOKUP(E304,预约送货单!F:F,预约送货单!E:E)</f>
        <v>#N/A</v>
      </c>
      <c r="J304" t="e">
        <f>VLOOKUP(E304,预约送货单!F:N,9,0)</f>
        <v>#N/A</v>
      </c>
      <c r="K304" t="str">
        <f t="shared" si="12"/>
        <v>广州</v>
      </c>
    </row>
    <row r="305" spans="3:11">
      <c r="C305" t="e">
        <f>_xlfn.XLOOKUP(E305,预约送货单!F:F,预约送货单!D:D)</f>
        <v>#N/A</v>
      </c>
      <c r="E305" t="e">
        <f>_xlfn.XLOOKUP(F305,预约送货单!Z:Z,预约送货单!F:F)</f>
        <v>#N/A</v>
      </c>
      <c r="F305" t="str">
        <f t="shared" si="11"/>
        <v/>
      </c>
      <c r="G305" t="e">
        <f>VLOOKUP(D305&amp;B305&amp;A305,分仓ST!A:E,5,0)</f>
        <v>#N/A</v>
      </c>
      <c r="H305" t="e">
        <f>_xlfn.XLOOKUP(E305,预约送货单!F:F,预约送货单!E:E)</f>
        <v>#N/A</v>
      </c>
      <c r="J305" t="e">
        <f>VLOOKUP(E305,预约送货单!F:N,9,0)</f>
        <v>#N/A</v>
      </c>
      <c r="K305" t="str">
        <f t="shared" si="12"/>
        <v>广州</v>
      </c>
    </row>
    <row r="306" spans="3:11">
      <c r="C306" t="e">
        <f>_xlfn.XLOOKUP(E306,预约送货单!F:F,预约送货单!D:D)</f>
        <v>#N/A</v>
      </c>
      <c r="E306" t="e">
        <f>_xlfn.XLOOKUP(F306,预约送货单!Z:Z,预约送货单!F:F)</f>
        <v>#N/A</v>
      </c>
      <c r="F306" t="str">
        <f t="shared" si="11"/>
        <v/>
      </c>
      <c r="G306" t="e">
        <f>VLOOKUP(D306&amp;B306&amp;A306,分仓ST!A:E,5,0)</f>
        <v>#N/A</v>
      </c>
      <c r="H306" t="e">
        <f>_xlfn.XLOOKUP(E306,预约送货单!F:F,预约送货单!E:E)</f>
        <v>#N/A</v>
      </c>
      <c r="J306" t="e">
        <f>VLOOKUP(E306,预约送货单!F:N,9,0)</f>
        <v>#N/A</v>
      </c>
      <c r="K306" t="str">
        <f t="shared" si="12"/>
        <v>广州</v>
      </c>
    </row>
    <row r="307" spans="3:11">
      <c r="C307" t="e">
        <f>_xlfn.XLOOKUP(E307,预约送货单!F:F,预约送货单!D:D)</f>
        <v>#N/A</v>
      </c>
      <c r="E307" t="e">
        <f>_xlfn.XLOOKUP(F307,预约送货单!Z:Z,预约送货单!F:F)</f>
        <v>#N/A</v>
      </c>
      <c r="F307" t="str">
        <f t="shared" si="11"/>
        <v/>
      </c>
      <c r="G307" t="e">
        <f>VLOOKUP(D307&amp;B307&amp;A307,分仓ST!A:E,5,0)</f>
        <v>#N/A</v>
      </c>
      <c r="H307" t="e">
        <f>_xlfn.XLOOKUP(E307,预约送货单!F:F,预约送货单!E:E)</f>
        <v>#N/A</v>
      </c>
      <c r="J307" t="e">
        <f>VLOOKUP(E307,预约送货单!F:N,9,0)</f>
        <v>#N/A</v>
      </c>
      <c r="K307" t="str">
        <f t="shared" si="12"/>
        <v>广州</v>
      </c>
    </row>
    <row r="308" spans="3:11">
      <c r="C308" t="e">
        <f>_xlfn.XLOOKUP(E308,预约送货单!F:F,预约送货单!D:D)</f>
        <v>#N/A</v>
      </c>
      <c r="E308" t="e">
        <f>_xlfn.XLOOKUP(F308,预约送货单!Z:Z,预约送货单!F:F)</f>
        <v>#N/A</v>
      </c>
      <c r="F308" t="str">
        <f t="shared" si="11"/>
        <v/>
      </c>
      <c r="G308" t="e">
        <f>VLOOKUP(D308&amp;B308&amp;A308,分仓ST!A:E,5,0)</f>
        <v>#N/A</v>
      </c>
      <c r="H308" t="e">
        <f>_xlfn.XLOOKUP(E308,预约送货单!F:F,预约送货单!E:E)</f>
        <v>#N/A</v>
      </c>
      <c r="J308" t="e">
        <f>VLOOKUP(E308,预约送货单!F:N,9,0)</f>
        <v>#N/A</v>
      </c>
      <c r="K308" t="str">
        <f t="shared" si="12"/>
        <v>广州</v>
      </c>
    </row>
    <row r="309" spans="3:11">
      <c r="C309" t="e">
        <f>_xlfn.XLOOKUP(E309,预约送货单!F:F,预约送货单!D:D)</f>
        <v>#N/A</v>
      </c>
      <c r="E309" t="e">
        <f>_xlfn.XLOOKUP(F309,预约送货单!Z:Z,预约送货单!F:F)</f>
        <v>#N/A</v>
      </c>
      <c r="F309" t="str">
        <f t="shared" si="11"/>
        <v/>
      </c>
      <c r="G309" t="e">
        <f>VLOOKUP(D309&amp;B309&amp;A309,分仓ST!A:E,5,0)</f>
        <v>#N/A</v>
      </c>
      <c r="H309" t="e">
        <f>_xlfn.XLOOKUP(E309,预约送货单!F:F,预约送货单!E:E)</f>
        <v>#N/A</v>
      </c>
      <c r="J309" t="e">
        <f>VLOOKUP(E309,预约送货单!F:N,9,0)</f>
        <v>#N/A</v>
      </c>
      <c r="K309" t="str">
        <f t="shared" si="12"/>
        <v>广州</v>
      </c>
    </row>
    <row r="310" spans="3:11">
      <c r="C310" t="e">
        <f>_xlfn.XLOOKUP(E310,预约送货单!F:F,预约送货单!D:D)</f>
        <v>#N/A</v>
      </c>
      <c r="E310" t="e">
        <f>_xlfn.XLOOKUP(F310,预约送货单!Z:Z,预约送货单!F:F)</f>
        <v>#N/A</v>
      </c>
      <c r="F310" t="str">
        <f t="shared" si="11"/>
        <v/>
      </c>
      <c r="G310" t="e">
        <f>VLOOKUP(D310&amp;B310&amp;A310,分仓ST!A:E,5,0)</f>
        <v>#N/A</v>
      </c>
      <c r="H310" t="e">
        <f>_xlfn.XLOOKUP(E310,预约送货单!F:F,预约送货单!E:E)</f>
        <v>#N/A</v>
      </c>
      <c r="J310" t="e">
        <f>VLOOKUP(E310,预约送货单!F:N,9,0)</f>
        <v>#N/A</v>
      </c>
      <c r="K310" t="str">
        <f t="shared" si="12"/>
        <v>广州</v>
      </c>
    </row>
  </sheetData>
  <autoFilter ref="A3:Q310">
    <extLst/>
  </autoFilter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51"/>
  <sheetViews>
    <sheetView showZeros="0" zoomScale="80" zoomScaleNormal="80" workbookViewId="0">
      <pane xSplit="4" ySplit="1" topLeftCell="V2" activePane="bottomRight" state="frozen"/>
      <selection/>
      <selection pane="topRight"/>
      <selection pane="bottomLeft"/>
      <selection pane="bottomRight" activeCell="AB2" sqref="AB2:AB3"/>
    </sheetView>
  </sheetViews>
  <sheetFormatPr defaultColWidth="9.23076923076923" defaultRowHeight="16.5"/>
  <cols>
    <col min="1" max="1" width="7.21538461538462" style="4" customWidth="1"/>
    <col min="2" max="2" width="7.20769230769231" style="4" customWidth="1"/>
    <col min="4" max="4" width="14.3076923076923" customWidth="1"/>
    <col min="6" max="6" width="16.0769230769231" customWidth="1"/>
    <col min="7" max="7" width="7.40769230769231" customWidth="1"/>
    <col min="18" max="18" width="15.4615384615385" customWidth="1"/>
    <col min="22" max="22" width="12.5384615384615" customWidth="1"/>
    <col min="26" max="26" width="17.6846153846154" customWidth="1"/>
    <col min="29" max="29" width="11.4384615384615" customWidth="1"/>
  </cols>
  <sheetData>
    <row r="1" s="36" customFormat="1" ht="14.5" spans="1:35">
      <c r="A1" s="37" t="s">
        <v>31</v>
      </c>
      <c r="B1" s="37" t="s">
        <v>32</v>
      </c>
      <c r="C1" s="36" t="s">
        <v>33</v>
      </c>
      <c r="D1" s="36" t="s">
        <v>34</v>
      </c>
      <c r="E1" s="36" t="s">
        <v>5</v>
      </c>
      <c r="F1" s="36" t="s">
        <v>35</v>
      </c>
      <c r="G1" s="36" t="s">
        <v>36</v>
      </c>
      <c r="H1" s="36" t="s">
        <v>37</v>
      </c>
      <c r="I1" s="36" t="s">
        <v>38</v>
      </c>
      <c r="J1" s="36" t="s">
        <v>6</v>
      </c>
      <c r="K1" s="36" t="s">
        <v>4</v>
      </c>
      <c r="L1" s="36" t="s">
        <v>39</v>
      </c>
      <c r="M1" s="36" t="s">
        <v>40</v>
      </c>
      <c r="N1" s="36" t="s">
        <v>7</v>
      </c>
      <c r="O1" s="36" t="s">
        <v>41</v>
      </c>
      <c r="P1" s="36" t="s">
        <v>42</v>
      </c>
      <c r="Q1" s="36" t="s">
        <v>43</v>
      </c>
      <c r="R1" s="36" t="s">
        <v>44</v>
      </c>
      <c r="S1" s="36" t="s">
        <v>45</v>
      </c>
      <c r="T1" s="36" t="s">
        <v>46</v>
      </c>
      <c r="U1" s="36" t="s">
        <v>1</v>
      </c>
      <c r="V1" s="36" t="s">
        <v>47</v>
      </c>
      <c r="W1" s="36" t="s">
        <v>48</v>
      </c>
      <c r="X1" s="36" t="s">
        <v>49</v>
      </c>
      <c r="Y1" s="36" t="s">
        <v>50</v>
      </c>
      <c r="Z1" s="36" t="s">
        <v>3</v>
      </c>
      <c r="AA1" s="36" t="s">
        <v>51</v>
      </c>
      <c r="AB1" s="36" t="s">
        <v>28</v>
      </c>
      <c r="AC1" s="36" t="s">
        <v>52</v>
      </c>
      <c r="AD1" s="36" t="s">
        <v>53</v>
      </c>
      <c r="AE1" s="36" t="s">
        <v>54</v>
      </c>
      <c r="AF1" s="36" t="s">
        <v>55</v>
      </c>
      <c r="AG1" s="36" t="s">
        <v>56</v>
      </c>
      <c r="AH1" s="36" t="s">
        <v>57</v>
      </c>
      <c r="AI1" s="36" t="s">
        <v>58</v>
      </c>
    </row>
    <row r="2" s="36" customFormat="1" ht="13" spans="1:35">
      <c r="A2" s="38">
        <f>SUMIFS(装箱指令单批量导入!E:E,装箱指令单批量导入!D:D,Z2,装箱指令单批量导入!A:A,D2)</f>
        <v>1</v>
      </c>
      <c r="B2" s="38">
        <f t="shared" ref="B2:B51" si="0">A2-K2</f>
        <v>0</v>
      </c>
      <c r="C2" s="36" t="s">
        <v>59</v>
      </c>
      <c r="D2" s="36" t="s">
        <v>15</v>
      </c>
      <c r="E2" s="36" t="s">
        <v>19</v>
      </c>
      <c r="F2" s="36" t="s">
        <v>17</v>
      </c>
      <c r="G2" s="36" t="s">
        <v>60</v>
      </c>
      <c r="H2" s="36" t="s">
        <v>61</v>
      </c>
      <c r="I2" s="36" t="s">
        <v>62</v>
      </c>
      <c r="J2" s="36" t="s">
        <v>63</v>
      </c>
      <c r="K2" s="36">
        <v>1</v>
      </c>
      <c r="L2" s="36" t="s">
        <v>63</v>
      </c>
      <c r="M2" s="36">
        <v>0</v>
      </c>
      <c r="N2" s="36" t="s">
        <v>20</v>
      </c>
      <c r="O2" s="36" t="s">
        <v>64</v>
      </c>
      <c r="P2" s="36" t="s">
        <v>19</v>
      </c>
      <c r="Q2" s="36" t="s">
        <v>65</v>
      </c>
      <c r="R2" s="36" t="s">
        <v>65</v>
      </c>
      <c r="U2" s="36" t="s">
        <v>16</v>
      </c>
      <c r="V2" s="36" t="s">
        <v>66</v>
      </c>
      <c r="W2" s="36" t="s">
        <v>67</v>
      </c>
      <c r="Z2" s="36" t="s">
        <v>18</v>
      </c>
      <c r="AA2" s="36" t="s">
        <v>68</v>
      </c>
      <c r="AB2" s="36" t="s">
        <v>29</v>
      </c>
      <c r="AD2" s="36" t="s">
        <v>69</v>
      </c>
      <c r="AE2" s="36" t="s">
        <v>69</v>
      </c>
      <c r="AF2" s="36" t="s">
        <v>20</v>
      </c>
      <c r="AI2" s="36" t="s">
        <v>20</v>
      </c>
    </row>
    <row r="3" s="36" customFormat="1" ht="13" spans="1:35">
      <c r="A3" s="38">
        <f>SUMIFS(装箱指令单批量导入!E:E,装箱指令单批量导入!D:D,Z3,装箱指令单批量导入!A:A,D3)</f>
        <v>2</v>
      </c>
      <c r="B3" s="38">
        <f t="shared" si="0"/>
        <v>0</v>
      </c>
      <c r="C3" s="36" t="s">
        <v>59</v>
      </c>
      <c r="D3" s="36" t="s">
        <v>15</v>
      </c>
      <c r="E3" s="36" t="s">
        <v>19</v>
      </c>
      <c r="F3" s="36" t="s">
        <v>17</v>
      </c>
      <c r="G3" s="36" t="s">
        <v>60</v>
      </c>
      <c r="H3" s="36" t="s">
        <v>61</v>
      </c>
      <c r="I3" s="36" t="s">
        <v>62</v>
      </c>
      <c r="J3" s="36" t="s">
        <v>63</v>
      </c>
      <c r="K3" s="36">
        <v>2</v>
      </c>
      <c r="L3" s="36" t="s">
        <v>70</v>
      </c>
      <c r="M3" s="36">
        <v>0</v>
      </c>
      <c r="N3" s="36" t="s">
        <v>20</v>
      </c>
      <c r="O3" s="36" t="s">
        <v>64</v>
      </c>
      <c r="P3" s="36" t="s">
        <v>19</v>
      </c>
      <c r="Q3" s="36" t="s">
        <v>65</v>
      </c>
      <c r="R3" s="36" t="s">
        <v>65</v>
      </c>
      <c r="U3" s="36" t="s">
        <v>16</v>
      </c>
      <c r="V3" s="36" t="s">
        <v>66</v>
      </c>
      <c r="W3" s="36" t="s">
        <v>67</v>
      </c>
      <c r="Z3" s="36" t="s">
        <v>22</v>
      </c>
      <c r="AA3" s="36" t="s">
        <v>68</v>
      </c>
      <c r="AB3" s="36" t="s">
        <v>30</v>
      </c>
      <c r="AD3" s="36" t="s">
        <v>69</v>
      </c>
      <c r="AE3" s="36" t="s">
        <v>69</v>
      </c>
      <c r="AF3" s="36" t="s">
        <v>20</v>
      </c>
      <c r="AI3" s="36" t="s">
        <v>20</v>
      </c>
    </row>
    <row r="4" s="36" customFormat="1" ht="13" spans="1:2">
      <c r="A4" s="38">
        <f>SUMIFS(装箱指令单批量导入!E:E,装箱指令单批量导入!D:D,Z4,装箱指令单批量导入!A:A,D4)</f>
        <v>0</v>
      </c>
      <c r="B4" s="38">
        <f t="shared" si="0"/>
        <v>0</v>
      </c>
    </row>
    <row r="5" s="36" customFormat="1" ht="13" spans="1:2">
      <c r="A5" s="38">
        <f>SUMIFS(装箱指令单批量导入!E:E,装箱指令单批量导入!D:D,Z5,装箱指令单批量导入!A:A,D5)</f>
        <v>0</v>
      </c>
      <c r="B5" s="38">
        <f t="shared" si="0"/>
        <v>0</v>
      </c>
    </row>
    <row r="6" s="36" customFormat="1" ht="13" spans="1:2">
      <c r="A6" s="38">
        <f>SUMIFS(装箱指令单批量导入!E:E,装箱指令单批量导入!D:D,Z6,装箱指令单批量导入!A:A,D6)</f>
        <v>0</v>
      </c>
      <c r="B6" s="38">
        <f t="shared" si="0"/>
        <v>0</v>
      </c>
    </row>
    <row r="7" s="36" customFormat="1" ht="13" spans="1:2">
      <c r="A7" s="38">
        <f>SUMIFS(装箱指令单批量导入!E:E,装箱指令单批量导入!D:D,Z7,装箱指令单批量导入!A:A,D7)</f>
        <v>0</v>
      </c>
      <c r="B7" s="38">
        <f t="shared" si="0"/>
        <v>0</v>
      </c>
    </row>
    <row r="8" s="36" customFormat="1" ht="13" spans="1:2">
      <c r="A8" s="38">
        <f>SUMIFS(装箱指令单批量导入!E:E,装箱指令单批量导入!D:D,Z8,装箱指令单批量导入!A:A,D8)</f>
        <v>0</v>
      </c>
      <c r="B8" s="38">
        <f t="shared" si="0"/>
        <v>0</v>
      </c>
    </row>
    <row r="9" spans="1:35">
      <c r="A9" s="38">
        <f>SUMIFS(装箱指令单批量导入!E:E,装箱指令单批量导入!D:D,Z9,装箱指令单批量导入!A:A,D9)</f>
        <v>0</v>
      </c>
      <c r="B9" s="38">
        <f t="shared" si="0"/>
        <v>0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</row>
    <row r="10" spans="1:35">
      <c r="A10" s="38">
        <f>SUMIFS(装箱指令单批量导入!E:E,装箱指令单批量导入!D:D,Z10,装箱指令单批量导入!A:A,D10)</f>
        <v>0</v>
      </c>
      <c r="B10" s="38">
        <f t="shared" si="0"/>
        <v>0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</row>
    <row r="11" spans="1:35">
      <c r="A11" s="38">
        <f>SUMIFS(装箱指令单批量导入!E:E,装箱指令单批量导入!D:D,Z11,装箱指令单批量导入!A:A,D11)</f>
        <v>0</v>
      </c>
      <c r="B11" s="38">
        <f t="shared" si="0"/>
        <v>0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</row>
    <row r="12" spans="1:35">
      <c r="A12" s="38">
        <f>SUMIFS(装箱指令单批量导入!E:E,装箱指令单批量导入!D:D,Z12,装箱指令单批量导入!A:A,D12)</f>
        <v>0</v>
      </c>
      <c r="B12" s="38">
        <f t="shared" si="0"/>
        <v>0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</row>
    <row r="13" spans="1:35">
      <c r="A13" s="38">
        <f>SUMIFS(装箱指令单批量导入!E:E,装箱指令单批量导入!D:D,Z13,装箱指令单批量导入!A:A,D13)</f>
        <v>0</v>
      </c>
      <c r="B13" s="38">
        <f t="shared" si="0"/>
        <v>0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</row>
    <row r="14" spans="1:35">
      <c r="A14" s="38">
        <f>SUMIFS(装箱指令单批量导入!E:E,装箱指令单批量导入!D:D,Z14,装箱指令单批量导入!A:A,D14)</f>
        <v>0</v>
      </c>
      <c r="B14" s="38">
        <f t="shared" si="0"/>
        <v>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</row>
    <row r="15" spans="1:35">
      <c r="A15" s="38">
        <f>SUMIFS(装箱指令单批量导入!E:E,装箱指令单批量导入!D:D,Z15,装箱指令单批量导入!A:A,D15)</f>
        <v>0</v>
      </c>
      <c r="B15" s="38">
        <f t="shared" si="0"/>
        <v>0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</row>
    <row r="16" spans="1:35">
      <c r="A16" s="38">
        <f>SUMIFS(装箱指令单批量导入!E:E,装箱指令单批量导入!D:D,Z16,装箱指令单批量导入!A:A,D16)</f>
        <v>0</v>
      </c>
      <c r="B16" s="38">
        <f t="shared" si="0"/>
        <v>0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</row>
    <row r="17" spans="1:35">
      <c r="A17" s="38">
        <f>SUMIFS(装箱指令单批量导入!E:E,装箱指令单批量导入!D:D,Z17,装箱指令单批量导入!A:A,D17)</f>
        <v>0</v>
      </c>
      <c r="B17" s="38">
        <f t="shared" si="0"/>
        <v>0</v>
      </c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</row>
    <row r="18" spans="1:35">
      <c r="A18" s="38">
        <f>SUMIFS(装箱指令单批量导入!E:E,装箱指令单批量导入!D:D,Z18,装箱指令单批量导入!A:A,D18)</f>
        <v>0</v>
      </c>
      <c r="B18" s="38">
        <f t="shared" si="0"/>
        <v>0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</row>
    <row r="19" spans="1:35">
      <c r="A19" s="38">
        <f>SUMIFS(装箱指令单批量导入!E:E,装箱指令单批量导入!D:D,Z19,装箱指令单批量导入!A:A,D19)</f>
        <v>0</v>
      </c>
      <c r="B19" s="38">
        <f t="shared" si="0"/>
        <v>0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</row>
    <row r="20" spans="1:35">
      <c r="A20" s="38">
        <f>SUMIFS(装箱指令单批量导入!E:E,装箱指令单批量导入!D:D,Z20,装箱指令单批量导入!A:A,D20)</f>
        <v>0</v>
      </c>
      <c r="B20" s="38">
        <f t="shared" si="0"/>
        <v>0</v>
      </c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</row>
    <row r="21" spans="1:35">
      <c r="A21" s="38">
        <f>SUMIFS(装箱指令单批量导入!E:E,装箱指令单批量导入!D:D,Z21,装箱指令单批量导入!A:A,D21)</f>
        <v>0</v>
      </c>
      <c r="B21" s="38">
        <f t="shared" si="0"/>
        <v>0</v>
      </c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</row>
    <row r="22" spans="1:35">
      <c r="A22" s="38">
        <f>SUMIFS(装箱指令单批量导入!E:E,装箱指令单批量导入!D:D,Z22,装箱指令单批量导入!A:A,D22)</f>
        <v>0</v>
      </c>
      <c r="B22" s="38">
        <f t="shared" si="0"/>
        <v>0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</row>
    <row r="23" spans="1:35">
      <c r="A23" s="38">
        <f>SUMIFS(装箱指令单批量导入!E:E,装箱指令单批量导入!D:D,Z23,装箱指令单批量导入!A:A,D23)</f>
        <v>0</v>
      </c>
      <c r="B23" s="38">
        <f t="shared" si="0"/>
        <v>0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</row>
    <row r="24" spans="1:35">
      <c r="A24" s="38">
        <f>SUMIFS(装箱指令单批量导入!E:E,装箱指令单批量导入!D:D,Z24,装箱指令单批量导入!A:A,D24)</f>
        <v>0</v>
      </c>
      <c r="B24" s="38">
        <f t="shared" si="0"/>
        <v>0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</row>
    <row r="25" spans="1:35">
      <c r="A25" s="38">
        <f>SUMIFS(装箱指令单批量导入!E:E,装箱指令单批量导入!D:D,Z25,装箱指令单批量导入!A:A,D25)</f>
        <v>0</v>
      </c>
      <c r="B25" s="38">
        <f t="shared" si="0"/>
        <v>0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</row>
    <row r="26" spans="1:35">
      <c r="A26" s="38">
        <f>SUMIFS(装箱指令单批量导入!E:E,装箱指令单批量导入!D:D,Z26,装箱指令单批量导入!A:A,D26)</f>
        <v>0</v>
      </c>
      <c r="B26" s="38">
        <f t="shared" si="0"/>
        <v>0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</row>
    <row r="27" spans="1:35">
      <c r="A27" s="38">
        <f>SUMIFS(装箱指令单批量导入!E:E,装箱指令单批量导入!D:D,Z27,装箱指令单批量导入!A:A,D27)</f>
        <v>0</v>
      </c>
      <c r="B27" s="38">
        <f t="shared" si="0"/>
        <v>0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</row>
    <row r="28" spans="1:35">
      <c r="A28" s="38">
        <f>SUMIFS(装箱指令单批量导入!E:E,装箱指令单批量导入!D:D,Z28,装箱指令单批量导入!A:A,D28)</f>
        <v>0</v>
      </c>
      <c r="B28" s="38">
        <f t="shared" si="0"/>
        <v>0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</row>
    <row r="29" spans="1:35">
      <c r="A29" s="38">
        <f>SUMIFS(装箱指令单批量导入!E:E,装箱指令单批量导入!D:D,Z29,装箱指令单批量导入!A:A,D29)</f>
        <v>0</v>
      </c>
      <c r="B29" s="38">
        <f t="shared" si="0"/>
        <v>0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</row>
    <row r="30" spans="1:35">
      <c r="A30" s="38">
        <f>SUMIFS(装箱指令单批量导入!E:E,装箱指令单批量导入!D:D,Z30,装箱指令单批量导入!A:A,D30)</f>
        <v>0</v>
      </c>
      <c r="B30" s="38">
        <f t="shared" si="0"/>
        <v>0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</row>
    <row r="31" spans="1:35">
      <c r="A31" s="38">
        <f>SUMIFS(装箱指令单批量导入!E:E,装箱指令单批量导入!D:D,Z31,装箱指令单批量导入!A:A,D31)</f>
        <v>0</v>
      </c>
      <c r="B31" s="38">
        <f t="shared" si="0"/>
        <v>0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</row>
    <row r="32" spans="1:35">
      <c r="A32" s="38">
        <f>SUMIFS(装箱指令单批量导入!E:E,装箱指令单批量导入!D:D,Z32,装箱指令单批量导入!A:A,D32)</f>
        <v>0</v>
      </c>
      <c r="B32" s="38">
        <f t="shared" si="0"/>
        <v>0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</row>
    <row r="33" spans="1:35">
      <c r="A33" s="38">
        <f>SUMIFS(装箱指令单批量导入!E:E,装箱指令单批量导入!D:D,Z33,装箱指令单批量导入!A:A,D33)</f>
        <v>0</v>
      </c>
      <c r="B33" s="38">
        <f t="shared" si="0"/>
        <v>0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</row>
    <row r="34" spans="1:35">
      <c r="A34" s="38">
        <f>SUMIFS(装箱指令单批量导入!E:E,装箱指令单批量导入!D:D,Z34,装箱指令单批量导入!A:A,D34)</f>
        <v>0</v>
      </c>
      <c r="B34" s="38">
        <f t="shared" si="0"/>
        <v>0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</row>
    <row r="35" spans="1:35">
      <c r="A35" s="38">
        <f>SUMIFS(装箱指令单批量导入!E:E,装箱指令单批量导入!D:D,Z35,装箱指令单批量导入!A:A,D35)</f>
        <v>0</v>
      </c>
      <c r="B35" s="38">
        <f t="shared" si="0"/>
        <v>0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</row>
    <row r="36" spans="1:35">
      <c r="A36" s="38">
        <f>SUMIFS(装箱指令单批量导入!E:E,装箱指令单批量导入!D:D,Z36,装箱指令单批量导入!A:A,D36)</f>
        <v>0</v>
      </c>
      <c r="B36" s="38">
        <f t="shared" si="0"/>
        <v>0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</row>
    <row r="37" spans="1:35">
      <c r="A37" s="38">
        <f>SUMIFS(装箱指令单批量导入!E:E,装箱指令单批量导入!D:D,Z37,装箱指令单批量导入!A:A,D37)</f>
        <v>0</v>
      </c>
      <c r="B37" s="38">
        <f t="shared" si="0"/>
        <v>0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</row>
    <row r="38" spans="1:35">
      <c r="A38" s="38">
        <f>SUMIFS(装箱指令单批量导入!E:E,装箱指令单批量导入!D:D,Z38,装箱指令单批量导入!A:A,D38)</f>
        <v>0</v>
      </c>
      <c r="B38" s="38">
        <f t="shared" si="0"/>
        <v>0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</row>
    <row r="39" spans="1:35">
      <c r="A39" s="38">
        <f>SUMIFS(装箱指令单批量导入!E:E,装箱指令单批量导入!D:D,Z39,装箱指令单批量导入!A:A,D39)</f>
        <v>0</v>
      </c>
      <c r="B39" s="38">
        <f t="shared" si="0"/>
        <v>0</v>
      </c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</row>
    <row r="40" spans="1:35">
      <c r="A40" s="38">
        <f>SUMIFS(装箱指令单批量导入!E:E,装箱指令单批量导入!D:D,Z40,装箱指令单批量导入!A:A,D40)</f>
        <v>0</v>
      </c>
      <c r="B40" s="38">
        <f t="shared" si="0"/>
        <v>0</v>
      </c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</row>
    <row r="41" spans="1:35">
      <c r="A41" s="38">
        <f>SUMIFS(装箱指令单批量导入!E:E,装箱指令单批量导入!D:D,Z41,装箱指令单批量导入!A:A,D41)</f>
        <v>0</v>
      </c>
      <c r="B41" s="38">
        <f t="shared" si="0"/>
        <v>0</v>
      </c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</row>
    <row r="42" spans="1:35">
      <c r="A42" s="38">
        <f>SUMIFS(装箱指令单批量导入!E:E,装箱指令单批量导入!D:D,Z42,装箱指令单批量导入!A:A,D42)</f>
        <v>0</v>
      </c>
      <c r="B42" s="38">
        <f t="shared" si="0"/>
        <v>0</v>
      </c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</row>
    <row r="43" spans="1:35">
      <c r="A43" s="38">
        <f>SUMIFS(装箱指令单批量导入!E:E,装箱指令单批量导入!D:D,Z43,装箱指令单批量导入!A:A,D43)</f>
        <v>0</v>
      </c>
      <c r="B43" s="38">
        <f t="shared" si="0"/>
        <v>0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</row>
    <row r="44" spans="1:35">
      <c r="A44" s="38">
        <f>SUMIFS(装箱指令单批量导入!E:E,装箱指令单批量导入!D:D,Z44,装箱指令单批量导入!A:A,D44)</f>
        <v>0</v>
      </c>
      <c r="B44" s="38">
        <f t="shared" si="0"/>
        <v>0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</row>
    <row r="45" spans="1:35">
      <c r="A45" s="38">
        <f>SUMIFS(装箱指令单批量导入!E:E,装箱指令单批量导入!D:D,Z45,装箱指令单批量导入!A:A,D45)</f>
        <v>0</v>
      </c>
      <c r="B45" s="38">
        <f t="shared" si="0"/>
        <v>0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</row>
    <row r="46" spans="1:35">
      <c r="A46" s="38">
        <f>SUMIFS(装箱指令单批量导入!E:E,装箱指令单批量导入!D:D,Z46,装箱指令单批量导入!A:A,D46)</f>
        <v>0</v>
      </c>
      <c r="B46" s="38">
        <f t="shared" si="0"/>
        <v>0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</row>
    <row r="47" spans="1:35">
      <c r="A47" s="38">
        <f>SUMIFS(装箱指令单批量导入!E:E,装箱指令单批量导入!D:D,Z47,装箱指令单批量导入!A:A,D47)</f>
        <v>0</v>
      </c>
      <c r="B47" s="38">
        <f t="shared" si="0"/>
        <v>0</v>
      </c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</row>
    <row r="48" spans="1:35">
      <c r="A48" s="38">
        <f>SUMIFS(装箱指令单批量导入!E:E,装箱指令单批量导入!D:D,Z48,装箱指令单批量导入!A:A,D48)</f>
        <v>0</v>
      </c>
      <c r="B48" s="38">
        <f t="shared" si="0"/>
        <v>0</v>
      </c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</row>
    <row r="49" spans="1:35">
      <c r="A49" s="38">
        <f>SUMIFS(装箱指令单批量导入!E:E,装箱指令单批量导入!D:D,Z49,装箱指令单批量导入!A:A,D49)</f>
        <v>0</v>
      </c>
      <c r="B49" s="38">
        <f t="shared" si="0"/>
        <v>0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</row>
    <row r="50" spans="1:35">
      <c r="A50" s="38">
        <f>SUMIFS(装箱指令单批量导入!E:E,装箱指令单批量导入!D:D,Z50,装箱指令单批量导入!A:A,D50)</f>
        <v>0</v>
      </c>
      <c r="B50" s="38">
        <f t="shared" si="0"/>
        <v>0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</row>
    <row r="51" spans="1:35">
      <c r="A51" s="38">
        <f>SUMIFS(装箱指令单批量导入!E:E,装箱指令单批量导入!D:D,Z51,装箱指令单批量导入!A:A,D51)</f>
        <v>0</v>
      </c>
      <c r="B51" s="38">
        <f t="shared" si="0"/>
        <v>0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</row>
  </sheetData>
  <conditionalFormatting sqref="B2:B1048576">
    <cfRule type="cellIs" priority="3" operator="notEqual">
      <formula>0</formula>
    </cfRule>
    <cfRule type="cellIs" dxfId="0" priority="2" operator="notEqual">
      <formula>0</formula>
    </cfRule>
    <cfRule type="cellIs" dxfId="1" priority="1" operator="notEqual">
      <formula>0</formula>
    </cfRule>
  </conditionalFormatting>
  <pageMargins left="0.75" right="0.75" top="1" bottom="1" header="0.5" footer="0.5"/>
  <headerFooter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F393"/>
  <sheetViews>
    <sheetView workbookViewId="0">
      <pane ySplit="5" topLeftCell="A383" activePane="bottomLeft" state="frozen"/>
      <selection/>
      <selection pane="bottomLeft" activeCell="F367" sqref="F367:F393"/>
    </sheetView>
  </sheetViews>
  <sheetFormatPr defaultColWidth="9.23076923076923" defaultRowHeight="16.5" outlineLevelCol="5"/>
  <cols>
    <col min="1" max="1" width="24.8461538461538" customWidth="1"/>
    <col min="3" max="3" width="19.1538461538462" customWidth="1"/>
    <col min="4" max="4" width="21.9230769230769"/>
    <col min="5" max="5" width="3.46153846153846"/>
    <col min="6" max="21" width="12.6153846153846"/>
  </cols>
  <sheetData>
    <row r="3" spans="1:4">
      <c r="A3" t="s">
        <v>71</v>
      </c>
      <c r="B3" t="s">
        <v>72</v>
      </c>
      <c r="C3" t="s">
        <v>27</v>
      </c>
      <c r="D3" t="s">
        <v>73</v>
      </c>
    </row>
    <row r="4" spans="1:6">
      <c r="A4" t="str">
        <f>B4&amp;C4</f>
        <v>大货样衣仓XS(空白)</v>
      </c>
      <c r="B4" t="str">
        <f>RIGHT(D4,LEN(D4)-FIND(":",D4,1))</f>
        <v>大货样衣仓XS</v>
      </c>
      <c r="C4" t="s">
        <v>74</v>
      </c>
      <c r="D4" t="s">
        <v>75</v>
      </c>
      <c r="F4">
        <f>E4</f>
        <v>0</v>
      </c>
    </row>
    <row r="5" spans="1:6">
      <c r="A5" t="str">
        <f t="shared" ref="A5:A36" si="0">B5&amp;C5</f>
        <v>大货样衣仓S(空白)</v>
      </c>
      <c r="B5" t="str">
        <f t="shared" ref="B5:B36" si="1">RIGHT(D5,LEN(D5)-FIND(":",D5,1))</f>
        <v>大货样衣仓S</v>
      </c>
      <c r="C5" t="s">
        <v>74</v>
      </c>
      <c r="D5" t="s">
        <v>76</v>
      </c>
      <c r="F5">
        <f t="shared" ref="F5:F36" si="2">E5</f>
        <v>0</v>
      </c>
    </row>
    <row r="6" spans="1:6">
      <c r="A6" t="str">
        <f t="shared" si="0"/>
        <v>大货样衣仓M(空白)</v>
      </c>
      <c r="B6" t="str">
        <f t="shared" si="1"/>
        <v>大货样衣仓M</v>
      </c>
      <c r="C6" t="s">
        <v>74</v>
      </c>
      <c r="D6" t="s">
        <v>77</v>
      </c>
      <c r="F6">
        <f t="shared" si="2"/>
        <v>0</v>
      </c>
    </row>
    <row r="7" spans="1:6">
      <c r="A7" t="str">
        <f t="shared" si="0"/>
        <v>大货样衣仓L(空白)</v>
      </c>
      <c r="B7" t="str">
        <f t="shared" si="1"/>
        <v>大货样衣仓L</v>
      </c>
      <c r="C7" t="s">
        <v>74</v>
      </c>
      <c r="D7" t="s">
        <v>78</v>
      </c>
      <c r="F7">
        <f t="shared" si="2"/>
        <v>0</v>
      </c>
    </row>
    <row r="8" spans="1:6">
      <c r="A8" t="str">
        <f t="shared" si="0"/>
        <v>大货样衣仓XL(空白)</v>
      </c>
      <c r="B8" t="str">
        <f t="shared" si="1"/>
        <v>大货样衣仓XL</v>
      </c>
      <c r="C8" t="s">
        <v>74</v>
      </c>
      <c r="D8" t="s">
        <v>79</v>
      </c>
      <c r="F8">
        <f t="shared" si="2"/>
        <v>0</v>
      </c>
    </row>
    <row r="9" spans="1:6">
      <c r="A9" t="str">
        <f t="shared" si="0"/>
        <v>武汉仓XS(空白)</v>
      </c>
      <c r="B9" t="str">
        <f t="shared" si="1"/>
        <v>武汉仓XS</v>
      </c>
      <c r="C9" t="s">
        <v>74</v>
      </c>
      <c r="D9" t="s">
        <v>80</v>
      </c>
      <c r="F9">
        <f t="shared" si="2"/>
        <v>0</v>
      </c>
    </row>
    <row r="10" spans="1:6">
      <c r="A10" t="str">
        <f t="shared" si="0"/>
        <v>武汉仓S(空白)</v>
      </c>
      <c r="B10" t="str">
        <f t="shared" si="1"/>
        <v>武汉仓S</v>
      </c>
      <c r="C10" t="s">
        <v>74</v>
      </c>
      <c r="D10" t="s">
        <v>81</v>
      </c>
      <c r="F10">
        <f t="shared" si="2"/>
        <v>0</v>
      </c>
    </row>
    <row r="11" spans="1:6">
      <c r="A11" t="str">
        <f t="shared" si="0"/>
        <v>武汉仓M(空白)</v>
      </c>
      <c r="B11" t="str">
        <f t="shared" si="1"/>
        <v>武汉仓M</v>
      </c>
      <c r="C11" t="s">
        <v>74</v>
      </c>
      <c r="D11" t="s">
        <v>82</v>
      </c>
      <c r="F11">
        <f t="shared" si="2"/>
        <v>0</v>
      </c>
    </row>
    <row r="12" spans="1:6">
      <c r="A12" t="str">
        <f t="shared" si="0"/>
        <v>武汉仓L(空白)</v>
      </c>
      <c r="B12" t="str">
        <f t="shared" si="1"/>
        <v>武汉仓L</v>
      </c>
      <c r="C12" t="s">
        <v>74</v>
      </c>
      <c r="D12" t="s">
        <v>83</v>
      </c>
      <c r="F12">
        <f t="shared" si="2"/>
        <v>0</v>
      </c>
    </row>
    <row r="13" spans="1:6">
      <c r="A13" t="str">
        <f t="shared" si="0"/>
        <v>武汉仓XL(空白)</v>
      </c>
      <c r="B13" t="str">
        <f t="shared" si="1"/>
        <v>武汉仓XL</v>
      </c>
      <c r="C13" t="s">
        <v>74</v>
      </c>
      <c r="D13" t="s">
        <v>84</v>
      </c>
      <c r="F13">
        <f t="shared" si="2"/>
        <v>0</v>
      </c>
    </row>
    <row r="14" spans="1:6">
      <c r="A14" t="str">
        <f t="shared" si="0"/>
        <v>香港仓XS(空白)</v>
      </c>
      <c r="B14" t="str">
        <f t="shared" si="1"/>
        <v>香港仓XS</v>
      </c>
      <c r="C14" t="s">
        <v>74</v>
      </c>
      <c r="D14" t="s">
        <v>85</v>
      </c>
      <c r="F14">
        <f t="shared" si="2"/>
        <v>0</v>
      </c>
    </row>
    <row r="15" spans="1:6">
      <c r="A15" t="str">
        <f t="shared" si="0"/>
        <v>香港仓S(空白)</v>
      </c>
      <c r="B15" t="str">
        <f t="shared" si="1"/>
        <v>香港仓S</v>
      </c>
      <c r="C15" t="s">
        <v>74</v>
      </c>
      <c r="D15" t="s">
        <v>86</v>
      </c>
      <c r="F15">
        <f t="shared" si="2"/>
        <v>0</v>
      </c>
    </row>
    <row r="16" spans="1:6">
      <c r="A16" t="str">
        <f t="shared" si="0"/>
        <v>香港仓M(空白)</v>
      </c>
      <c r="B16" t="str">
        <f t="shared" si="1"/>
        <v>香港仓M</v>
      </c>
      <c r="C16" t="s">
        <v>74</v>
      </c>
      <c r="D16" t="s">
        <v>87</v>
      </c>
      <c r="F16">
        <f t="shared" si="2"/>
        <v>0</v>
      </c>
    </row>
    <row r="17" spans="1:6">
      <c r="A17" t="str">
        <f t="shared" si="0"/>
        <v>香港仓L(空白)</v>
      </c>
      <c r="B17" t="str">
        <f t="shared" si="1"/>
        <v>香港仓L</v>
      </c>
      <c r="C17" t="s">
        <v>74</v>
      </c>
      <c r="D17" t="s">
        <v>88</v>
      </c>
      <c r="F17">
        <f t="shared" si="2"/>
        <v>0</v>
      </c>
    </row>
    <row r="18" spans="1:6">
      <c r="A18" t="str">
        <f t="shared" si="0"/>
        <v>香港仓XL(空白)</v>
      </c>
      <c r="B18" t="str">
        <f t="shared" si="1"/>
        <v>香港仓XL</v>
      </c>
      <c r="C18" t="s">
        <v>74</v>
      </c>
      <c r="D18" t="s">
        <v>89</v>
      </c>
      <c r="F18">
        <f t="shared" si="2"/>
        <v>0</v>
      </c>
    </row>
    <row r="19" spans="1:6">
      <c r="A19" t="str">
        <f t="shared" si="0"/>
        <v>南浦正品仓XS(空白)</v>
      </c>
      <c r="B19" t="str">
        <f t="shared" si="1"/>
        <v>南浦正品仓XS</v>
      </c>
      <c r="C19" t="s">
        <v>74</v>
      </c>
      <c r="D19" t="s">
        <v>90</v>
      </c>
      <c r="F19">
        <f t="shared" si="2"/>
        <v>0</v>
      </c>
    </row>
    <row r="20" spans="1:6">
      <c r="A20" t="str">
        <f t="shared" si="0"/>
        <v>南浦正品仓S(空白)</v>
      </c>
      <c r="B20" t="str">
        <f t="shared" si="1"/>
        <v>南浦正品仓S</v>
      </c>
      <c r="C20" t="s">
        <v>74</v>
      </c>
      <c r="D20" t="s">
        <v>91</v>
      </c>
      <c r="F20">
        <f t="shared" si="2"/>
        <v>0</v>
      </c>
    </row>
    <row r="21" spans="1:6">
      <c r="A21" t="str">
        <f t="shared" si="0"/>
        <v>南浦正品仓M(空白)</v>
      </c>
      <c r="B21" t="str">
        <f t="shared" si="1"/>
        <v>南浦正品仓M</v>
      </c>
      <c r="C21" t="s">
        <v>74</v>
      </c>
      <c r="D21" t="s">
        <v>92</v>
      </c>
      <c r="F21">
        <f t="shared" si="2"/>
        <v>0</v>
      </c>
    </row>
    <row r="22" spans="1:6">
      <c r="A22" t="str">
        <f t="shared" si="0"/>
        <v>南浦正品仓L(空白)</v>
      </c>
      <c r="B22" t="str">
        <f t="shared" si="1"/>
        <v>南浦正品仓L</v>
      </c>
      <c r="C22" t="s">
        <v>74</v>
      </c>
      <c r="D22" t="s">
        <v>93</v>
      </c>
      <c r="F22">
        <f t="shared" si="2"/>
        <v>0</v>
      </c>
    </row>
    <row r="23" spans="1:6">
      <c r="A23" t="str">
        <f t="shared" si="0"/>
        <v>南浦正品仓XL(空白)</v>
      </c>
      <c r="B23" t="str">
        <f t="shared" si="1"/>
        <v>南浦正品仓XL</v>
      </c>
      <c r="C23" t="s">
        <v>74</v>
      </c>
      <c r="D23" t="s">
        <v>94</v>
      </c>
      <c r="F23">
        <f t="shared" si="2"/>
        <v>0</v>
      </c>
    </row>
    <row r="24" spans="1:6">
      <c r="A24" t="str">
        <f t="shared" si="0"/>
        <v>南浦拍照样衣仓S(空白)</v>
      </c>
      <c r="B24" t="str">
        <f t="shared" si="1"/>
        <v>南浦拍照样衣仓S</v>
      </c>
      <c r="C24" t="s">
        <v>74</v>
      </c>
      <c r="D24" t="s">
        <v>95</v>
      </c>
      <c r="F24">
        <f t="shared" si="2"/>
        <v>0</v>
      </c>
    </row>
    <row r="25" spans="1:6">
      <c r="A25" t="str">
        <f t="shared" si="0"/>
        <v>南浦拍照样衣仓XS(空白)</v>
      </c>
      <c r="B25" t="str">
        <f t="shared" si="1"/>
        <v>南浦拍照样衣仓XS</v>
      </c>
      <c r="C25" t="s">
        <v>74</v>
      </c>
      <c r="D25" t="s">
        <v>96</v>
      </c>
      <c r="F25">
        <f t="shared" si="2"/>
        <v>0</v>
      </c>
    </row>
    <row r="26" spans="1:6">
      <c r="A26" t="str">
        <f t="shared" si="0"/>
        <v>南浦拍照样衣仓M(空白)</v>
      </c>
      <c r="B26" t="str">
        <f t="shared" si="1"/>
        <v>南浦拍照样衣仓M</v>
      </c>
      <c r="C26" t="s">
        <v>74</v>
      </c>
      <c r="D26" t="s">
        <v>97</v>
      </c>
      <c r="F26">
        <f t="shared" si="2"/>
        <v>0</v>
      </c>
    </row>
    <row r="27" spans="1:6">
      <c r="A27" t="str">
        <f t="shared" si="0"/>
        <v>南浦拍照样衣仓L(空白)</v>
      </c>
      <c r="B27" t="str">
        <f t="shared" si="1"/>
        <v>南浦拍照样衣仓L</v>
      </c>
      <c r="C27" t="s">
        <v>74</v>
      </c>
      <c r="D27" t="s">
        <v>98</v>
      </c>
      <c r="F27">
        <f t="shared" si="2"/>
        <v>0</v>
      </c>
    </row>
    <row r="28" spans="1:6">
      <c r="A28" t="str">
        <f t="shared" si="0"/>
        <v>南浦拍照样衣仓XL(空白)</v>
      </c>
      <c r="B28" t="str">
        <f t="shared" si="1"/>
        <v>南浦拍照样衣仓XL</v>
      </c>
      <c r="C28" t="s">
        <v>74</v>
      </c>
      <c r="D28" t="s">
        <v>99</v>
      </c>
      <c r="F28">
        <f t="shared" si="2"/>
        <v>0</v>
      </c>
    </row>
    <row r="29" spans="1:6">
      <c r="A29" t="str">
        <f t="shared" si="0"/>
        <v>南浦拍照样衣仓F(空白)</v>
      </c>
      <c r="B29" t="str">
        <f t="shared" si="1"/>
        <v>南浦拍照样衣仓F</v>
      </c>
      <c r="C29" t="s">
        <v>74</v>
      </c>
      <c r="D29" t="s">
        <v>100</v>
      </c>
      <c r="F29">
        <f t="shared" si="2"/>
        <v>0</v>
      </c>
    </row>
    <row r="30" spans="1:6">
      <c r="A30" t="str">
        <f t="shared" si="0"/>
        <v>大货样衣仓XS货号</v>
      </c>
      <c r="B30" t="str">
        <f t="shared" si="1"/>
        <v>大货样衣仓XS</v>
      </c>
      <c r="C30" t="s">
        <v>27</v>
      </c>
      <c r="D30" t="s">
        <v>75</v>
      </c>
      <c r="E30">
        <v>0</v>
      </c>
      <c r="F30">
        <f t="shared" si="2"/>
        <v>0</v>
      </c>
    </row>
    <row r="31" spans="1:6">
      <c r="A31" t="str">
        <f t="shared" si="0"/>
        <v>大货样衣仓S货号</v>
      </c>
      <c r="B31" t="str">
        <f t="shared" si="1"/>
        <v>大货样衣仓S</v>
      </c>
      <c r="C31" t="s">
        <v>27</v>
      </c>
      <c r="D31" t="s">
        <v>76</v>
      </c>
      <c r="E31">
        <v>0</v>
      </c>
      <c r="F31">
        <f t="shared" si="2"/>
        <v>0</v>
      </c>
    </row>
    <row r="32" spans="1:6">
      <c r="A32" t="str">
        <f t="shared" si="0"/>
        <v>大货样衣仓M货号</v>
      </c>
      <c r="B32" t="str">
        <f t="shared" si="1"/>
        <v>大货样衣仓M</v>
      </c>
      <c r="C32" t="s">
        <v>27</v>
      </c>
      <c r="D32" t="s">
        <v>77</v>
      </c>
      <c r="E32">
        <v>0</v>
      </c>
      <c r="F32">
        <f t="shared" si="2"/>
        <v>0</v>
      </c>
    </row>
    <row r="33" spans="1:6">
      <c r="A33" t="str">
        <f t="shared" si="0"/>
        <v>大货样衣仓L货号</v>
      </c>
      <c r="B33" t="str">
        <f t="shared" si="1"/>
        <v>大货样衣仓L</v>
      </c>
      <c r="C33" t="s">
        <v>27</v>
      </c>
      <c r="D33" t="s">
        <v>78</v>
      </c>
      <c r="E33">
        <v>0</v>
      </c>
      <c r="F33">
        <f t="shared" si="2"/>
        <v>0</v>
      </c>
    </row>
    <row r="34" spans="1:6">
      <c r="A34" t="str">
        <f t="shared" si="0"/>
        <v>大货样衣仓XL货号</v>
      </c>
      <c r="B34" t="str">
        <f t="shared" si="1"/>
        <v>大货样衣仓XL</v>
      </c>
      <c r="C34" t="s">
        <v>27</v>
      </c>
      <c r="D34" t="s">
        <v>79</v>
      </c>
      <c r="E34">
        <v>0</v>
      </c>
      <c r="F34">
        <f t="shared" si="2"/>
        <v>0</v>
      </c>
    </row>
    <row r="35" spans="1:6">
      <c r="A35" t="str">
        <f t="shared" si="0"/>
        <v>武汉仓XS货号</v>
      </c>
      <c r="B35" t="str">
        <f t="shared" si="1"/>
        <v>武汉仓XS</v>
      </c>
      <c r="C35" t="s">
        <v>27</v>
      </c>
      <c r="D35" t="s">
        <v>80</v>
      </c>
      <c r="E35">
        <v>0</v>
      </c>
      <c r="F35">
        <f t="shared" si="2"/>
        <v>0</v>
      </c>
    </row>
    <row r="36" spans="1:6">
      <c r="A36" t="str">
        <f t="shared" si="0"/>
        <v>武汉仓S货号</v>
      </c>
      <c r="B36" t="str">
        <f t="shared" si="1"/>
        <v>武汉仓S</v>
      </c>
      <c r="C36" t="s">
        <v>27</v>
      </c>
      <c r="D36" t="s">
        <v>81</v>
      </c>
      <c r="E36">
        <v>0</v>
      </c>
      <c r="F36">
        <f t="shared" si="2"/>
        <v>0</v>
      </c>
    </row>
    <row r="37" spans="1:6">
      <c r="A37" t="str">
        <f t="shared" ref="A37:A68" si="3">B37&amp;C37</f>
        <v>武汉仓M货号</v>
      </c>
      <c r="B37" t="str">
        <f t="shared" ref="B37:B68" si="4">RIGHT(D37,LEN(D37)-FIND(":",D37,1))</f>
        <v>武汉仓M</v>
      </c>
      <c r="C37" t="s">
        <v>27</v>
      </c>
      <c r="D37" t="s">
        <v>82</v>
      </c>
      <c r="E37">
        <v>0</v>
      </c>
      <c r="F37">
        <f t="shared" ref="F37:F68" si="5">E37</f>
        <v>0</v>
      </c>
    </row>
    <row r="38" spans="1:6">
      <c r="A38" t="str">
        <f t="shared" si="3"/>
        <v>武汉仓L货号</v>
      </c>
      <c r="B38" t="str">
        <f t="shared" si="4"/>
        <v>武汉仓L</v>
      </c>
      <c r="C38" t="s">
        <v>27</v>
      </c>
      <c r="D38" t="s">
        <v>83</v>
      </c>
      <c r="E38">
        <v>0</v>
      </c>
      <c r="F38">
        <f t="shared" si="5"/>
        <v>0</v>
      </c>
    </row>
    <row r="39" spans="1:6">
      <c r="A39" t="str">
        <f t="shared" si="3"/>
        <v>武汉仓XL货号</v>
      </c>
      <c r="B39" t="str">
        <f t="shared" si="4"/>
        <v>武汉仓XL</v>
      </c>
      <c r="C39" t="s">
        <v>27</v>
      </c>
      <c r="D39" t="s">
        <v>84</v>
      </c>
      <c r="E39">
        <v>0</v>
      </c>
      <c r="F39">
        <f t="shared" si="5"/>
        <v>0</v>
      </c>
    </row>
    <row r="40" spans="1:6">
      <c r="A40" t="str">
        <f t="shared" si="3"/>
        <v>香港仓XS货号</v>
      </c>
      <c r="B40" t="str">
        <f t="shared" si="4"/>
        <v>香港仓XS</v>
      </c>
      <c r="C40" t="s">
        <v>27</v>
      </c>
      <c r="D40" t="s">
        <v>85</v>
      </c>
      <c r="E40">
        <v>0</v>
      </c>
      <c r="F40">
        <f t="shared" si="5"/>
        <v>0</v>
      </c>
    </row>
    <row r="41" spans="1:6">
      <c r="A41" t="str">
        <f t="shared" si="3"/>
        <v>香港仓S货号</v>
      </c>
      <c r="B41" t="str">
        <f t="shared" si="4"/>
        <v>香港仓S</v>
      </c>
      <c r="C41" t="s">
        <v>27</v>
      </c>
      <c r="D41" t="s">
        <v>86</v>
      </c>
      <c r="E41">
        <v>0</v>
      </c>
      <c r="F41">
        <f t="shared" si="5"/>
        <v>0</v>
      </c>
    </row>
    <row r="42" spans="1:6">
      <c r="A42" t="str">
        <f t="shared" si="3"/>
        <v>香港仓M货号</v>
      </c>
      <c r="B42" t="str">
        <f t="shared" si="4"/>
        <v>香港仓M</v>
      </c>
      <c r="C42" t="s">
        <v>27</v>
      </c>
      <c r="D42" t="s">
        <v>87</v>
      </c>
      <c r="E42">
        <v>0</v>
      </c>
      <c r="F42">
        <f t="shared" si="5"/>
        <v>0</v>
      </c>
    </row>
    <row r="43" spans="1:6">
      <c r="A43" t="str">
        <f t="shared" si="3"/>
        <v>香港仓L货号</v>
      </c>
      <c r="B43" t="str">
        <f t="shared" si="4"/>
        <v>香港仓L</v>
      </c>
      <c r="C43" t="s">
        <v>27</v>
      </c>
      <c r="D43" t="s">
        <v>88</v>
      </c>
      <c r="E43">
        <v>0</v>
      </c>
      <c r="F43">
        <f t="shared" si="5"/>
        <v>0</v>
      </c>
    </row>
    <row r="44" spans="1:6">
      <c r="A44" t="str">
        <f t="shared" si="3"/>
        <v>香港仓XL货号</v>
      </c>
      <c r="B44" t="str">
        <f t="shared" si="4"/>
        <v>香港仓XL</v>
      </c>
      <c r="C44" t="s">
        <v>27</v>
      </c>
      <c r="D44" t="s">
        <v>89</v>
      </c>
      <c r="E44">
        <v>0</v>
      </c>
      <c r="F44">
        <f t="shared" si="5"/>
        <v>0</v>
      </c>
    </row>
    <row r="45" spans="1:6">
      <c r="A45" t="str">
        <f t="shared" si="3"/>
        <v>南浦正品仓XS货号</v>
      </c>
      <c r="B45" t="str">
        <f t="shared" si="4"/>
        <v>南浦正品仓XS</v>
      </c>
      <c r="C45" t="s">
        <v>27</v>
      </c>
      <c r="D45" t="s">
        <v>90</v>
      </c>
      <c r="E45">
        <v>0</v>
      </c>
      <c r="F45">
        <f t="shared" si="5"/>
        <v>0</v>
      </c>
    </row>
    <row r="46" spans="1:6">
      <c r="A46" t="str">
        <f t="shared" si="3"/>
        <v>南浦正品仓S货号</v>
      </c>
      <c r="B46" t="str">
        <f t="shared" si="4"/>
        <v>南浦正品仓S</v>
      </c>
      <c r="C46" t="s">
        <v>27</v>
      </c>
      <c r="D46" t="s">
        <v>91</v>
      </c>
      <c r="E46">
        <v>0</v>
      </c>
      <c r="F46">
        <f t="shared" si="5"/>
        <v>0</v>
      </c>
    </row>
    <row r="47" spans="1:6">
      <c r="A47" t="str">
        <f t="shared" si="3"/>
        <v>南浦正品仓M货号</v>
      </c>
      <c r="B47" t="str">
        <f t="shared" si="4"/>
        <v>南浦正品仓M</v>
      </c>
      <c r="C47" t="s">
        <v>27</v>
      </c>
      <c r="D47" t="s">
        <v>92</v>
      </c>
      <c r="E47">
        <v>0</v>
      </c>
      <c r="F47">
        <f t="shared" si="5"/>
        <v>0</v>
      </c>
    </row>
    <row r="48" spans="1:6">
      <c r="A48" t="str">
        <f t="shared" si="3"/>
        <v>南浦正品仓L货号</v>
      </c>
      <c r="B48" t="str">
        <f t="shared" si="4"/>
        <v>南浦正品仓L</v>
      </c>
      <c r="C48" t="s">
        <v>27</v>
      </c>
      <c r="D48" t="s">
        <v>93</v>
      </c>
      <c r="E48">
        <v>0</v>
      </c>
      <c r="F48">
        <f t="shared" si="5"/>
        <v>0</v>
      </c>
    </row>
    <row r="49" spans="1:6">
      <c r="A49" t="str">
        <f t="shared" si="3"/>
        <v>南浦正品仓XL货号</v>
      </c>
      <c r="B49" t="str">
        <f t="shared" si="4"/>
        <v>南浦正品仓XL</v>
      </c>
      <c r="C49" t="s">
        <v>27</v>
      </c>
      <c r="D49" t="s">
        <v>94</v>
      </c>
      <c r="E49">
        <v>0</v>
      </c>
      <c r="F49">
        <f t="shared" si="5"/>
        <v>0</v>
      </c>
    </row>
    <row r="50" spans="1:6">
      <c r="A50" t="str">
        <f t="shared" si="3"/>
        <v>南浦拍照样衣仓S货号</v>
      </c>
      <c r="B50" t="str">
        <f t="shared" si="4"/>
        <v>南浦拍照样衣仓S</v>
      </c>
      <c r="C50" t="s">
        <v>27</v>
      </c>
      <c r="D50" t="s">
        <v>95</v>
      </c>
      <c r="E50">
        <v>0</v>
      </c>
      <c r="F50">
        <f t="shared" si="5"/>
        <v>0</v>
      </c>
    </row>
    <row r="51" spans="1:6">
      <c r="A51" t="str">
        <f t="shared" si="3"/>
        <v>南浦拍照样衣仓XS货号</v>
      </c>
      <c r="B51" t="str">
        <f t="shared" si="4"/>
        <v>南浦拍照样衣仓XS</v>
      </c>
      <c r="C51" t="s">
        <v>27</v>
      </c>
      <c r="D51" t="s">
        <v>96</v>
      </c>
      <c r="E51">
        <v>0</v>
      </c>
      <c r="F51">
        <f t="shared" si="5"/>
        <v>0</v>
      </c>
    </row>
    <row r="52" spans="1:6">
      <c r="A52" t="str">
        <f t="shared" si="3"/>
        <v>南浦拍照样衣仓M货号</v>
      </c>
      <c r="B52" t="str">
        <f t="shared" si="4"/>
        <v>南浦拍照样衣仓M</v>
      </c>
      <c r="C52" t="s">
        <v>27</v>
      </c>
      <c r="D52" t="s">
        <v>97</v>
      </c>
      <c r="E52">
        <v>0</v>
      </c>
      <c r="F52">
        <f t="shared" si="5"/>
        <v>0</v>
      </c>
    </row>
    <row r="53" spans="1:6">
      <c r="A53" t="str">
        <f t="shared" si="3"/>
        <v>南浦拍照样衣仓L货号</v>
      </c>
      <c r="B53" t="str">
        <f t="shared" si="4"/>
        <v>南浦拍照样衣仓L</v>
      </c>
      <c r="C53" t="s">
        <v>27</v>
      </c>
      <c r="D53" t="s">
        <v>98</v>
      </c>
      <c r="E53">
        <v>0</v>
      </c>
      <c r="F53">
        <f t="shared" si="5"/>
        <v>0</v>
      </c>
    </row>
    <row r="54" spans="1:6">
      <c r="A54" t="str">
        <f t="shared" si="3"/>
        <v>南浦拍照样衣仓XL货号</v>
      </c>
      <c r="B54" t="str">
        <f t="shared" si="4"/>
        <v>南浦拍照样衣仓XL</v>
      </c>
      <c r="C54" t="s">
        <v>27</v>
      </c>
      <c r="D54" t="s">
        <v>99</v>
      </c>
      <c r="E54">
        <v>0</v>
      </c>
      <c r="F54">
        <f t="shared" si="5"/>
        <v>0</v>
      </c>
    </row>
    <row r="55" spans="1:6">
      <c r="A55" t="str">
        <f t="shared" si="3"/>
        <v>南浦拍照样衣仓F货号</v>
      </c>
      <c r="B55" t="str">
        <f t="shared" si="4"/>
        <v>南浦拍照样衣仓F</v>
      </c>
      <c r="C55" t="s">
        <v>27</v>
      </c>
      <c r="D55" t="s">
        <v>100</v>
      </c>
      <c r="E55">
        <v>0</v>
      </c>
      <c r="F55">
        <f t="shared" si="5"/>
        <v>0</v>
      </c>
    </row>
    <row r="56" spans="1:6">
      <c r="A56" t="str">
        <f t="shared" si="3"/>
        <v>大货样衣仓XSC104S-0099-B3WH</v>
      </c>
      <c r="B56" t="str">
        <f t="shared" si="4"/>
        <v>大货样衣仓XS</v>
      </c>
      <c r="C56" t="s">
        <v>101</v>
      </c>
      <c r="D56" t="s">
        <v>75</v>
      </c>
      <c r="F56">
        <f t="shared" si="5"/>
        <v>0</v>
      </c>
    </row>
    <row r="57" spans="1:6">
      <c r="A57" t="str">
        <f t="shared" si="3"/>
        <v>大货样衣仓SC104S-0099-B3WH</v>
      </c>
      <c r="B57" t="str">
        <f t="shared" si="4"/>
        <v>大货样衣仓S</v>
      </c>
      <c r="C57" t="s">
        <v>101</v>
      </c>
      <c r="D57" t="s">
        <v>76</v>
      </c>
      <c r="E57">
        <v>1</v>
      </c>
      <c r="F57">
        <f t="shared" si="5"/>
        <v>1</v>
      </c>
    </row>
    <row r="58" spans="1:6">
      <c r="A58" t="str">
        <f t="shared" si="3"/>
        <v>大货样衣仓MC104S-0099-B3WH</v>
      </c>
      <c r="B58" t="str">
        <f t="shared" si="4"/>
        <v>大货样衣仓M</v>
      </c>
      <c r="C58" t="s">
        <v>101</v>
      </c>
      <c r="D58" t="s">
        <v>77</v>
      </c>
      <c r="F58">
        <f t="shared" si="5"/>
        <v>0</v>
      </c>
    </row>
    <row r="59" spans="1:6">
      <c r="A59" t="str">
        <f t="shared" si="3"/>
        <v>大货样衣仓LC104S-0099-B3WH</v>
      </c>
      <c r="B59" t="str">
        <f t="shared" si="4"/>
        <v>大货样衣仓L</v>
      </c>
      <c r="C59" t="s">
        <v>101</v>
      </c>
      <c r="D59" t="s">
        <v>78</v>
      </c>
      <c r="F59">
        <f t="shared" si="5"/>
        <v>0</v>
      </c>
    </row>
    <row r="60" spans="1:6">
      <c r="A60" t="str">
        <f t="shared" si="3"/>
        <v>大货样衣仓XLC104S-0099-B3WH</v>
      </c>
      <c r="B60" t="str">
        <f t="shared" si="4"/>
        <v>大货样衣仓XL</v>
      </c>
      <c r="C60" t="s">
        <v>101</v>
      </c>
      <c r="D60" t="s">
        <v>79</v>
      </c>
      <c r="F60">
        <f t="shared" si="5"/>
        <v>0</v>
      </c>
    </row>
    <row r="61" spans="1:6">
      <c r="A61" t="str">
        <f t="shared" si="3"/>
        <v>武汉仓XSC104S-0099-B3WH</v>
      </c>
      <c r="B61" t="str">
        <f t="shared" si="4"/>
        <v>武汉仓XS</v>
      </c>
      <c r="C61" t="s">
        <v>101</v>
      </c>
      <c r="D61" t="s">
        <v>80</v>
      </c>
      <c r="E61">
        <v>1</v>
      </c>
      <c r="F61">
        <f t="shared" si="5"/>
        <v>1</v>
      </c>
    </row>
    <row r="62" spans="1:6">
      <c r="A62" t="str">
        <f t="shared" si="3"/>
        <v>武汉仓SC104S-0099-B3WH</v>
      </c>
      <c r="B62" t="str">
        <f t="shared" si="4"/>
        <v>武汉仓S</v>
      </c>
      <c r="C62" t="s">
        <v>101</v>
      </c>
      <c r="D62" t="s">
        <v>81</v>
      </c>
      <c r="E62">
        <v>2</v>
      </c>
      <c r="F62">
        <f t="shared" si="5"/>
        <v>2</v>
      </c>
    </row>
    <row r="63" spans="1:6">
      <c r="A63" t="str">
        <f t="shared" si="3"/>
        <v>武汉仓MC104S-0099-B3WH</v>
      </c>
      <c r="B63" t="str">
        <f t="shared" si="4"/>
        <v>武汉仓M</v>
      </c>
      <c r="C63" t="s">
        <v>101</v>
      </c>
      <c r="D63" t="s">
        <v>82</v>
      </c>
      <c r="E63">
        <v>2</v>
      </c>
      <c r="F63">
        <f t="shared" si="5"/>
        <v>2</v>
      </c>
    </row>
    <row r="64" spans="1:6">
      <c r="A64" t="str">
        <f t="shared" si="3"/>
        <v>武汉仓LC104S-0099-B3WH</v>
      </c>
      <c r="B64" t="str">
        <f t="shared" si="4"/>
        <v>武汉仓L</v>
      </c>
      <c r="C64" t="s">
        <v>101</v>
      </c>
      <c r="D64" t="s">
        <v>83</v>
      </c>
      <c r="E64">
        <v>2</v>
      </c>
      <c r="F64">
        <f t="shared" si="5"/>
        <v>2</v>
      </c>
    </row>
    <row r="65" spans="1:6">
      <c r="A65" t="str">
        <f t="shared" si="3"/>
        <v>武汉仓XLC104S-0099-B3WH</v>
      </c>
      <c r="B65" t="str">
        <f t="shared" si="4"/>
        <v>武汉仓XL</v>
      </c>
      <c r="C65" t="s">
        <v>101</v>
      </c>
      <c r="D65" t="s">
        <v>84</v>
      </c>
      <c r="F65">
        <f t="shared" si="5"/>
        <v>0</v>
      </c>
    </row>
    <row r="66" spans="1:6">
      <c r="A66" t="str">
        <f t="shared" si="3"/>
        <v>香港仓XSC104S-0099-B3WH</v>
      </c>
      <c r="B66" t="str">
        <f t="shared" si="4"/>
        <v>香港仓XS</v>
      </c>
      <c r="C66" t="s">
        <v>101</v>
      </c>
      <c r="D66" t="s">
        <v>85</v>
      </c>
      <c r="E66">
        <v>7</v>
      </c>
      <c r="F66">
        <f t="shared" si="5"/>
        <v>7</v>
      </c>
    </row>
    <row r="67" spans="1:6">
      <c r="A67" t="str">
        <f t="shared" si="3"/>
        <v>香港仓SC104S-0099-B3WH</v>
      </c>
      <c r="B67" t="str">
        <f t="shared" si="4"/>
        <v>香港仓S</v>
      </c>
      <c r="C67" t="s">
        <v>101</v>
      </c>
      <c r="D67" t="s">
        <v>86</v>
      </c>
      <c r="E67">
        <v>33</v>
      </c>
      <c r="F67">
        <f t="shared" si="5"/>
        <v>33</v>
      </c>
    </row>
    <row r="68" spans="1:6">
      <c r="A68" t="str">
        <f t="shared" si="3"/>
        <v>香港仓MC104S-0099-B3WH</v>
      </c>
      <c r="B68" t="str">
        <f t="shared" si="4"/>
        <v>香港仓M</v>
      </c>
      <c r="C68" t="s">
        <v>101</v>
      </c>
      <c r="D68" t="s">
        <v>87</v>
      </c>
      <c r="E68">
        <v>32</v>
      </c>
      <c r="F68">
        <f t="shared" si="5"/>
        <v>32</v>
      </c>
    </row>
    <row r="69" spans="1:6">
      <c r="A69" t="str">
        <f t="shared" ref="A69:A100" si="6">B69&amp;C69</f>
        <v>香港仓LC104S-0099-B3WH</v>
      </c>
      <c r="B69" t="str">
        <f t="shared" ref="B69:B100" si="7">RIGHT(D69,LEN(D69)-FIND(":",D69,1))</f>
        <v>香港仓L</v>
      </c>
      <c r="C69" t="s">
        <v>101</v>
      </c>
      <c r="D69" t="s">
        <v>88</v>
      </c>
      <c r="E69">
        <v>10</v>
      </c>
      <c r="F69">
        <f t="shared" ref="F69:F93" si="8">E69</f>
        <v>10</v>
      </c>
    </row>
    <row r="70" spans="1:6">
      <c r="A70" t="str">
        <f t="shared" si="6"/>
        <v>香港仓XLC104S-0099-B3WH</v>
      </c>
      <c r="B70" t="str">
        <f t="shared" si="7"/>
        <v>香港仓XL</v>
      </c>
      <c r="C70" t="s">
        <v>101</v>
      </c>
      <c r="D70" t="s">
        <v>89</v>
      </c>
      <c r="F70">
        <f t="shared" si="8"/>
        <v>0</v>
      </c>
    </row>
    <row r="71" spans="1:6">
      <c r="A71" t="str">
        <f t="shared" si="6"/>
        <v>南浦正品仓XSC104S-0099-B3WH</v>
      </c>
      <c r="B71" t="str">
        <f t="shared" si="7"/>
        <v>南浦正品仓XS</v>
      </c>
      <c r="C71" t="s">
        <v>101</v>
      </c>
      <c r="D71" t="s">
        <v>90</v>
      </c>
      <c r="E71">
        <v>3</v>
      </c>
      <c r="F71">
        <f t="shared" si="8"/>
        <v>3</v>
      </c>
    </row>
    <row r="72" spans="1:6">
      <c r="A72" t="str">
        <f t="shared" si="6"/>
        <v>南浦正品仓SC104S-0099-B3WH</v>
      </c>
      <c r="B72" t="str">
        <f t="shared" si="7"/>
        <v>南浦正品仓S</v>
      </c>
      <c r="C72" t="s">
        <v>101</v>
      </c>
      <c r="D72" t="s">
        <v>91</v>
      </c>
      <c r="E72">
        <v>27</v>
      </c>
      <c r="F72">
        <f t="shared" si="8"/>
        <v>27</v>
      </c>
    </row>
    <row r="73" spans="1:6">
      <c r="A73" t="str">
        <f t="shared" si="6"/>
        <v>南浦正品仓MC104S-0099-B3WH</v>
      </c>
      <c r="B73" t="str">
        <f t="shared" si="7"/>
        <v>南浦正品仓M</v>
      </c>
      <c r="C73" t="s">
        <v>101</v>
      </c>
      <c r="D73" t="s">
        <v>92</v>
      </c>
      <c r="E73">
        <v>29</v>
      </c>
      <c r="F73">
        <f t="shared" si="8"/>
        <v>29</v>
      </c>
    </row>
    <row r="74" spans="1:6">
      <c r="A74" t="str">
        <f t="shared" si="6"/>
        <v>南浦正品仓LC104S-0099-B3WH</v>
      </c>
      <c r="B74" t="str">
        <f t="shared" si="7"/>
        <v>南浦正品仓L</v>
      </c>
      <c r="C74" t="s">
        <v>101</v>
      </c>
      <c r="D74" t="s">
        <v>93</v>
      </c>
      <c r="E74">
        <v>9</v>
      </c>
      <c r="F74">
        <f t="shared" si="8"/>
        <v>9</v>
      </c>
    </row>
    <row r="75" spans="1:6">
      <c r="A75" t="str">
        <f t="shared" si="6"/>
        <v>南浦正品仓XLC104S-0099-B3WH</v>
      </c>
      <c r="B75" t="str">
        <f t="shared" si="7"/>
        <v>南浦正品仓XL</v>
      </c>
      <c r="C75" t="s">
        <v>101</v>
      </c>
      <c r="D75" t="s">
        <v>94</v>
      </c>
      <c r="E75">
        <v>0</v>
      </c>
      <c r="F75">
        <f t="shared" si="8"/>
        <v>0</v>
      </c>
    </row>
    <row r="76" spans="1:6">
      <c r="A76" t="str">
        <f t="shared" si="6"/>
        <v>南浦拍照样衣仓SC104S-0099-B3WH</v>
      </c>
      <c r="B76" t="str">
        <f t="shared" si="7"/>
        <v>南浦拍照样衣仓S</v>
      </c>
      <c r="C76" t="s">
        <v>101</v>
      </c>
      <c r="D76" t="s">
        <v>95</v>
      </c>
      <c r="F76">
        <f t="shared" si="8"/>
        <v>0</v>
      </c>
    </row>
    <row r="77" spans="1:6">
      <c r="A77" t="str">
        <f t="shared" si="6"/>
        <v>南浦拍照样衣仓XSC104S-0099-B3WH</v>
      </c>
      <c r="B77" t="str">
        <f t="shared" si="7"/>
        <v>南浦拍照样衣仓XS</v>
      </c>
      <c r="C77" t="s">
        <v>101</v>
      </c>
      <c r="D77" t="s">
        <v>96</v>
      </c>
      <c r="F77">
        <f t="shared" si="8"/>
        <v>0</v>
      </c>
    </row>
    <row r="78" spans="1:6">
      <c r="A78" t="str">
        <f t="shared" si="6"/>
        <v>南浦拍照样衣仓MC104S-0099-B3WH</v>
      </c>
      <c r="B78" t="str">
        <f t="shared" si="7"/>
        <v>南浦拍照样衣仓M</v>
      </c>
      <c r="C78" t="s">
        <v>101</v>
      </c>
      <c r="D78" t="s">
        <v>97</v>
      </c>
      <c r="F78">
        <f t="shared" si="8"/>
        <v>0</v>
      </c>
    </row>
    <row r="79" spans="1:6">
      <c r="A79" t="str">
        <f t="shared" si="6"/>
        <v>南浦拍照样衣仓LC104S-0099-B3WH</v>
      </c>
      <c r="B79" t="str">
        <f t="shared" si="7"/>
        <v>南浦拍照样衣仓L</v>
      </c>
      <c r="C79" t="s">
        <v>101</v>
      </c>
      <c r="D79" t="s">
        <v>98</v>
      </c>
      <c r="F79">
        <f t="shared" si="8"/>
        <v>0</v>
      </c>
    </row>
    <row r="80" spans="1:6">
      <c r="A80" t="str">
        <f t="shared" si="6"/>
        <v>南浦拍照样衣仓XLC104S-0099-B3WH</v>
      </c>
      <c r="B80" t="str">
        <f t="shared" si="7"/>
        <v>南浦拍照样衣仓XL</v>
      </c>
      <c r="C80" t="s">
        <v>101</v>
      </c>
      <c r="D80" t="s">
        <v>99</v>
      </c>
      <c r="F80">
        <f t="shared" si="8"/>
        <v>0</v>
      </c>
    </row>
    <row r="81" spans="1:6">
      <c r="A81" t="str">
        <f t="shared" si="6"/>
        <v>南浦拍照样衣仓FC104S-0099-B3WH</v>
      </c>
      <c r="B81" t="str">
        <f t="shared" si="7"/>
        <v>南浦拍照样衣仓F</v>
      </c>
      <c r="C81" t="s">
        <v>101</v>
      </c>
      <c r="D81" t="s">
        <v>100</v>
      </c>
      <c r="F81">
        <f t="shared" si="8"/>
        <v>0</v>
      </c>
    </row>
    <row r="82" spans="1:6">
      <c r="A82" t="str">
        <f t="shared" si="6"/>
        <v>大货样衣仓XSCW501CC0018B0</v>
      </c>
      <c r="B82" t="str">
        <f t="shared" si="7"/>
        <v>大货样衣仓XS</v>
      </c>
      <c r="C82" t="s">
        <v>102</v>
      </c>
      <c r="D82" t="s">
        <v>75</v>
      </c>
      <c r="F82">
        <f t="shared" si="8"/>
        <v>0</v>
      </c>
    </row>
    <row r="83" spans="1:6">
      <c r="A83" t="str">
        <f t="shared" si="6"/>
        <v>大货样衣仓SCW501CC0018B0</v>
      </c>
      <c r="B83" t="str">
        <f t="shared" si="7"/>
        <v>大货样衣仓S</v>
      </c>
      <c r="C83" t="s">
        <v>102</v>
      </c>
      <c r="D83" t="s">
        <v>76</v>
      </c>
      <c r="E83">
        <v>1</v>
      </c>
      <c r="F83">
        <f t="shared" si="8"/>
        <v>1</v>
      </c>
    </row>
    <row r="84" spans="1:6">
      <c r="A84" t="str">
        <f t="shared" si="6"/>
        <v>大货样衣仓MCW501CC0018B0</v>
      </c>
      <c r="B84" t="str">
        <f t="shared" si="7"/>
        <v>大货样衣仓M</v>
      </c>
      <c r="C84" t="s">
        <v>102</v>
      </c>
      <c r="D84" t="s">
        <v>77</v>
      </c>
      <c r="F84">
        <f t="shared" si="8"/>
        <v>0</v>
      </c>
    </row>
    <row r="85" spans="1:6">
      <c r="A85" t="str">
        <f t="shared" si="6"/>
        <v>大货样衣仓LCW501CC0018B0</v>
      </c>
      <c r="B85" t="str">
        <f t="shared" si="7"/>
        <v>大货样衣仓L</v>
      </c>
      <c r="C85" t="s">
        <v>102</v>
      </c>
      <c r="D85" t="s">
        <v>78</v>
      </c>
      <c r="F85">
        <f t="shared" si="8"/>
        <v>0</v>
      </c>
    </row>
    <row r="86" spans="1:6">
      <c r="A86" t="str">
        <f t="shared" si="6"/>
        <v>大货样衣仓XLCW501CC0018B0</v>
      </c>
      <c r="B86" t="str">
        <f t="shared" si="7"/>
        <v>大货样衣仓XL</v>
      </c>
      <c r="C86" t="s">
        <v>102</v>
      </c>
      <c r="D86" t="s">
        <v>79</v>
      </c>
      <c r="F86">
        <f t="shared" si="8"/>
        <v>0</v>
      </c>
    </row>
    <row r="87" spans="1:6">
      <c r="A87" t="str">
        <f t="shared" si="6"/>
        <v>武汉仓XSCW501CC0018B0</v>
      </c>
      <c r="B87" t="str">
        <f t="shared" si="7"/>
        <v>武汉仓XS</v>
      </c>
      <c r="C87" t="s">
        <v>102</v>
      </c>
      <c r="D87" t="s">
        <v>80</v>
      </c>
      <c r="F87">
        <f t="shared" si="8"/>
        <v>0</v>
      </c>
    </row>
    <row r="88" spans="1:6">
      <c r="A88" t="str">
        <f t="shared" si="6"/>
        <v>武汉仓SCW501CC0018B0</v>
      </c>
      <c r="B88" t="str">
        <f t="shared" si="7"/>
        <v>武汉仓S</v>
      </c>
      <c r="C88" t="s">
        <v>102</v>
      </c>
      <c r="D88" t="s">
        <v>81</v>
      </c>
      <c r="E88">
        <v>2</v>
      </c>
      <c r="F88">
        <f t="shared" si="8"/>
        <v>2</v>
      </c>
    </row>
    <row r="89" spans="1:6">
      <c r="A89" t="str">
        <f t="shared" si="6"/>
        <v>武汉仓MCW501CC0018B0</v>
      </c>
      <c r="B89" t="str">
        <f t="shared" si="7"/>
        <v>武汉仓M</v>
      </c>
      <c r="C89" t="s">
        <v>102</v>
      </c>
      <c r="D89" t="s">
        <v>82</v>
      </c>
      <c r="E89">
        <v>2</v>
      </c>
      <c r="F89">
        <f t="shared" si="8"/>
        <v>2</v>
      </c>
    </row>
    <row r="90" spans="1:6">
      <c r="A90" t="str">
        <f t="shared" si="6"/>
        <v>武汉仓LCW501CC0018B0</v>
      </c>
      <c r="B90" t="str">
        <f t="shared" si="7"/>
        <v>武汉仓L</v>
      </c>
      <c r="C90" t="s">
        <v>102</v>
      </c>
      <c r="D90" t="s">
        <v>83</v>
      </c>
      <c r="E90">
        <v>1</v>
      </c>
      <c r="F90">
        <f t="shared" si="8"/>
        <v>1</v>
      </c>
    </row>
    <row r="91" spans="1:6">
      <c r="A91" t="str">
        <f t="shared" si="6"/>
        <v>武汉仓XLCW501CC0018B0</v>
      </c>
      <c r="B91" t="str">
        <f t="shared" si="7"/>
        <v>武汉仓XL</v>
      </c>
      <c r="C91" t="s">
        <v>102</v>
      </c>
      <c r="D91" t="s">
        <v>84</v>
      </c>
      <c r="E91">
        <v>1</v>
      </c>
      <c r="F91">
        <f t="shared" si="8"/>
        <v>1</v>
      </c>
    </row>
    <row r="92" spans="1:6">
      <c r="A92" t="str">
        <f t="shared" si="6"/>
        <v>香港仓XSCW501CC0018B0</v>
      </c>
      <c r="B92" t="str">
        <f t="shared" si="7"/>
        <v>香港仓XS</v>
      </c>
      <c r="C92" t="s">
        <v>102</v>
      </c>
      <c r="D92" t="s">
        <v>85</v>
      </c>
      <c r="E92">
        <v>0</v>
      </c>
      <c r="F92">
        <f t="shared" si="8"/>
        <v>0</v>
      </c>
    </row>
    <row r="93" spans="1:6">
      <c r="A93" t="str">
        <f t="shared" si="6"/>
        <v>香港仓SCW501CC0018B0</v>
      </c>
      <c r="B93" t="str">
        <f t="shared" si="7"/>
        <v>香港仓S</v>
      </c>
      <c r="C93" t="s">
        <v>102</v>
      </c>
      <c r="D93" t="s">
        <v>86</v>
      </c>
      <c r="E93">
        <v>30</v>
      </c>
      <c r="F93">
        <f t="shared" si="8"/>
        <v>30</v>
      </c>
    </row>
    <row r="94" spans="1:6">
      <c r="A94" t="str">
        <f t="shared" si="6"/>
        <v>香港仓MCW501CC0018B0</v>
      </c>
      <c r="B94" t="str">
        <f t="shared" si="7"/>
        <v>香港仓M</v>
      </c>
      <c r="C94" t="s">
        <v>102</v>
      </c>
      <c r="D94" t="s">
        <v>87</v>
      </c>
      <c r="E94">
        <v>31</v>
      </c>
      <c r="F94">
        <f t="shared" ref="F94:F123" si="9">E94</f>
        <v>31</v>
      </c>
    </row>
    <row r="95" spans="1:6">
      <c r="A95" t="str">
        <f t="shared" si="6"/>
        <v>香港仓LCW501CC0018B0</v>
      </c>
      <c r="B95" t="str">
        <f t="shared" si="7"/>
        <v>香港仓L</v>
      </c>
      <c r="C95" t="s">
        <v>102</v>
      </c>
      <c r="D95" t="s">
        <v>88</v>
      </c>
      <c r="E95">
        <v>15</v>
      </c>
      <c r="F95">
        <f t="shared" si="9"/>
        <v>15</v>
      </c>
    </row>
    <row r="96" spans="1:6">
      <c r="A96" t="str">
        <f t="shared" si="6"/>
        <v>香港仓XLCW501CC0018B0</v>
      </c>
      <c r="B96" t="str">
        <f t="shared" si="7"/>
        <v>香港仓XL</v>
      </c>
      <c r="C96" t="s">
        <v>102</v>
      </c>
      <c r="D96" t="s">
        <v>89</v>
      </c>
      <c r="E96">
        <v>6</v>
      </c>
      <c r="F96">
        <f t="shared" si="9"/>
        <v>6</v>
      </c>
    </row>
    <row r="97" spans="1:6">
      <c r="A97" t="str">
        <f t="shared" si="6"/>
        <v>南浦正品仓XSCW501CC0018B0</v>
      </c>
      <c r="B97" t="str">
        <f t="shared" si="7"/>
        <v>南浦正品仓XS</v>
      </c>
      <c r="C97" t="s">
        <v>102</v>
      </c>
      <c r="D97" t="s">
        <v>90</v>
      </c>
      <c r="E97">
        <v>0</v>
      </c>
      <c r="F97">
        <f t="shared" si="9"/>
        <v>0</v>
      </c>
    </row>
    <row r="98" spans="1:6">
      <c r="A98" t="str">
        <f t="shared" si="6"/>
        <v>南浦正品仓SCW501CC0018B0</v>
      </c>
      <c r="B98" t="str">
        <f t="shared" si="7"/>
        <v>南浦正品仓S</v>
      </c>
      <c r="C98" t="s">
        <v>102</v>
      </c>
      <c r="D98" t="s">
        <v>91</v>
      </c>
      <c r="E98">
        <v>16</v>
      </c>
      <c r="F98">
        <f t="shared" si="9"/>
        <v>16</v>
      </c>
    </row>
    <row r="99" spans="1:6">
      <c r="A99" t="str">
        <f t="shared" si="6"/>
        <v>南浦正品仓MCW501CC0018B0</v>
      </c>
      <c r="B99" t="str">
        <f t="shared" si="7"/>
        <v>南浦正品仓M</v>
      </c>
      <c r="C99" t="s">
        <v>102</v>
      </c>
      <c r="D99" t="s">
        <v>92</v>
      </c>
      <c r="E99">
        <v>18</v>
      </c>
      <c r="F99">
        <f t="shared" si="9"/>
        <v>18</v>
      </c>
    </row>
    <row r="100" spans="1:6">
      <c r="A100" t="str">
        <f t="shared" si="6"/>
        <v>南浦正品仓LCW501CC0018B0</v>
      </c>
      <c r="B100" t="str">
        <f t="shared" si="7"/>
        <v>南浦正品仓L</v>
      </c>
      <c r="C100" t="s">
        <v>102</v>
      </c>
      <c r="D100" t="s">
        <v>93</v>
      </c>
      <c r="E100">
        <v>8</v>
      </c>
      <c r="F100">
        <f t="shared" si="9"/>
        <v>8</v>
      </c>
    </row>
    <row r="101" spans="1:6">
      <c r="A101" t="str">
        <f t="shared" ref="A101:A123" si="10">B101&amp;C101</f>
        <v>南浦正品仓XLCW501CC0018B0</v>
      </c>
      <c r="B101" t="str">
        <f t="shared" ref="B101:B123" si="11">RIGHT(D101,LEN(D101)-FIND(":",D101,1))</f>
        <v>南浦正品仓XL</v>
      </c>
      <c r="C101" t="s">
        <v>102</v>
      </c>
      <c r="D101" t="s">
        <v>94</v>
      </c>
      <c r="E101">
        <v>3</v>
      </c>
      <c r="F101">
        <f t="shared" si="9"/>
        <v>3</v>
      </c>
    </row>
    <row r="102" spans="1:6">
      <c r="A102" t="str">
        <f t="shared" si="10"/>
        <v>南浦拍照样衣仓SCW501CC0018B0</v>
      </c>
      <c r="B102" t="str">
        <f t="shared" si="11"/>
        <v>南浦拍照样衣仓S</v>
      </c>
      <c r="C102" t="s">
        <v>102</v>
      </c>
      <c r="D102" t="s">
        <v>95</v>
      </c>
      <c r="F102">
        <f t="shared" si="9"/>
        <v>0</v>
      </c>
    </row>
    <row r="103" spans="1:6">
      <c r="A103" t="str">
        <f t="shared" si="10"/>
        <v>南浦拍照样衣仓XSCW501CC0018B0</v>
      </c>
      <c r="B103" t="str">
        <f t="shared" si="11"/>
        <v>南浦拍照样衣仓XS</v>
      </c>
      <c r="C103" t="s">
        <v>102</v>
      </c>
      <c r="D103" t="s">
        <v>96</v>
      </c>
      <c r="F103">
        <f t="shared" si="9"/>
        <v>0</v>
      </c>
    </row>
    <row r="104" spans="1:6">
      <c r="A104" t="str">
        <f t="shared" si="10"/>
        <v>南浦拍照样衣仓MCW501CC0018B0</v>
      </c>
      <c r="B104" t="str">
        <f t="shared" si="11"/>
        <v>南浦拍照样衣仓M</v>
      </c>
      <c r="C104" t="s">
        <v>102</v>
      </c>
      <c r="D104" t="s">
        <v>97</v>
      </c>
      <c r="F104">
        <f t="shared" si="9"/>
        <v>0</v>
      </c>
    </row>
    <row r="105" spans="1:6">
      <c r="A105" t="str">
        <f t="shared" si="10"/>
        <v>南浦拍照样衣仓LCW501CC0018B0</v>
      </c>
      <c r="B105" t="str">
        <f t="shared" si="11"/>
        <v>南浦拍照样衣仓L</v>
      </c>
      <c r="C105" t="s">
        <v>102</v>
      </c>
      <c r="D105" t="s">
        <v>98</v>
      </c>
      <c r="F105">
        <f t="shared" si="9"/>
        <v>0</v>
      </c>
    </row>
    <row r="106" spans="1:6">
      <c r="A106" t="str">
        <f t="shared" si="10"/>
        <v>南浦拍照样衣仓XLCW501CC0018B0</v>
      </c>
      <c r="B106" t="str">
        <f t="shared" si="11"/>
        <v>南浦拍照样衣仓XL</v>
      </c>
      <c r="C106" t="s">
        <v>102</v>
      </c>
      <c r="D106" t="s">
        <v>99</v>
      </c>
      <c r="F106">
        <f t="shared" si="9"/>
        <v>0</v>
      </c>
    </row>
    <row r="107" spans="1:6">
      <c r="A107" t="str">
        <f t="shared" si="10"/>
        <v>南浦拍照样衣仓FCW501CC0018B0</v>
      </c>
      <c r="B107" t="str">
        <f t="shared" si="11"/>
        <v>南浦拍照样衣仓F</v>
      </c>
      <c r="C107" t="s">
        <v>102</v>
      </c>
      <c r="D107" t="s">
        <v>100</v>
      </c>
      <c r="F107">
        <f t="shared" si="9"/>
        <v>0</v>
      </c>
    </row>
    <row r="108" spans="1:6">
      <c r="A108" t="str">
        <f t="shared" si="10"/>
        <v>大货样衣仓XSCW501CC0072W0</v>
      </c>
      <c r="B108" t="str">
        <f t="shared" si="11"/>
        <v>大货样衣仓XS</v>
      </c>
      <c r="C108" t="s">
        <v>103</v>
      </c>
      <c r="D108" t="s">
        <v>75</v>
      </c>
      <c r="F108">
        <f t="shared" si="9"/>
        <v>0</v>
      </c>
    </row>
    <row r="109" spans="1:6">
      <c r="A109" t="str">
        <f t="shared" si="10"/>
        <v>大货样衣仓SCW501CC0072W0</v>
      </c>
      <c r="B109" t="str">
        <f t="shared" si="11"/>
        <v>大货样衣仓S</v>
      </c>
      <c r="C109" t="s">
        <v>103</v>
      </c>
      <c r="D109" t="s">
        <v>76</v>
      </c>
      <c r="E109">
        <v>1</v>
      </c>
      <c r="F109">
        <f t="shared" si="9"/>
        <v>1</v>
      </c>
    </row>
    <row r="110" spans="1:6">
      <c r="A110" t="str">
        <f t="shared" si="10"/>
        <v>大货样衣仓MCW501CC0072W0</v>
      </c>
      <c r="B110" t="str">
        <f t="shared" si="11"/>
        <v>大货样衣仓M</v>
      </c>
      <c r="C110" t="s">
        <v>103</v>
      </c>
      <c r="D110" t="s">
        <v>77</v>
      </c>
      <c r="F110">
        <f t="shared" si="9"/>
        <v>0</v>
      </c>
    </row>
    <row r="111" spans="1:6">
      <c r="A111" t="str">
        <f t="shared" si="10"/>
        <v>大货样衣仓LCW501CC0072W0</v>
      </c>
      <c r="B111" t="str">
        <f t="shared" si="11"/>
        <v>大货样衣仓L</v>
      </c>
      <c r="C111" t="s">
        <v>103</v>
      </c>
      <c r="D111" t="s">
        <v>78</v>
      </c>
      <c r="F111">
        <f t="shared" si="9"/>
        <v>0</v>
      </c>
    </row>
    <row r="112" spans="1:6">
      <c r="A112" t="str">
        <f t="shared" si="10"/>
        <v>大货样衣仓XLCW501CC0072W0</v>
      </c>
      <c r="B112" t="str">
        <f t="shared" si="11"/>
        <v>大货样衣仓XL</v>
      </c>
      <c r="C112" t="s">
        <v>103</v>
      </c>
      <c r="D112" t="s">
        <v>79</v>
      </c>
      <c r="F112">
        <f t="shared" si="9"/>
        <v>0</v>
      </c>
    </row>
    <row r="113" spans="1:6">
      <c r="A113" t="str">
        <f t="shared" si="10"/>
        <v>武汉仓XSCW501CC0072W0</v>
      </c>
      <c r="B113" t="str">
        <f t="shared" si="11"/>
        <v>武汉仓XS</v>
      </c>
      <c r="C113" t="s">
        <v>103</v>
      </c>
      <c r="D113" t="s">
        <v>80</v>
      </c>
      <c r="E113">
        <v>1</v>
      </c>
      <c r="F113">
        <f t="shared" si="9"/>
        <v>1</v>
      </c>
    </row>
    <row r="114" spans="1:6">
      <c r="A114" t="str">
        <f t="shared" si="10"/>
        <v>武汉仓SCW501CC0072W0</v>
      </c>
      <c r="B114" t="str">
        <f t="shared" si="11"/>
        <v>武汉仓S</v>
      </c>
      <c r="C114" t="s">
        <v>103</v>
      </c>
      <c r="D114" t="s">
        <v>81</v>
      </c>
      <c r="E114">
        <v>2</v>
      </c>
      <c r="F114">
        <f t="shared" si="9"/>
        <v>2</v>
      </c>
    </row>
    <row r="115" spans="1:6">
      <c r="A115" t="str">
        <f t="shared" si="10"/>
        <v>武汉仓MCW501CC0072W0</v>
      </c>
      <c r="B115" t="str">
        <f t="shared" si="11"/>
        <v>武汉仓M</v>
      </c>
      <c r="C115" t="s">
        <v>103</v>
      </c>
      <c r="D115" t="s">
        <v>82</v>
      </c>
      <c r="E115">
        <v>2</v>
      </c>
      <c r="F115">
        <f t="shared" si="9"/>
        <v>2</v>
      </c>
    </row>
    <row r="116" spans="1:6">
      <c r="A116" t="str">
        <f t="shared" si="10"/>
        <v>武汉仓LCW501CC0072W0</v>
      </c>
      <c r="B116" t="str">
        <f t="shared" si="11"/>
        <v>武汉仓L</v>
      </c>
      <c r="C116" t="s">
        <v>103</v>
      </c>
      <c r="D116" t="s">
        <v>83</v>
      </c>
      <c r="E116">
        <v>1</v>
      </c>
      <c r="F116">
        <f t="shared" si="9"/>
        <v>1</v>
      </c>
    </row>
    <row r="117" spans="1:6">
      <c r="A117" t="str">
        <f t="shared" si="10"/>
        <v>武汉仓XLCW501CC0072W0</v>
      </c>
      <c r="B117" t="str">
        <f t="shared" si="11"/>
        <v>武汉仓XL</v>
      </c>
      <c r="C117" t="s">
        <v>103</v>
      </c>
      <c r="D117" t="s">
        <v>84</v>
      </c>
      <c r="E117">
        <v>1</v>
      </c>
      <c r="F117">
        <f t="shared" si="9"/>
        <v>1</v>
      </c>
    </row>
    <row r="118" spans="1:6">
      <c r="A118" t="str">
        <f t="shared" si="10"/>
        <v>香港仓XSCW501CC0072W0</v>
      </c>
      <c r="B118" t="str">
        <f t="shared" si="11"/>
        <v>香港仓XS</v>
      </c>
      <c r="C118" t="s">
        <v>103</v>
      </c>
      <c r="D118" t="s">
        <v>85</v>
      </c>
      <c r="E118">
        <v>5</v>
      </c>
      <c r="F118">
        <f t="shared" si="9"/>
        <v>5</v>
      </c>
    </row>
    <row r="119" spans="1:6">
      <c r="A119" t="str">
        <f t="shared" si="10"/>
        <v>香港仓SCW501CC0072W0</v>
      </c>
      <c r="B119" t="str">
        <f t="shared" si="11"/>
        <v>香港仓S</v>
      </c>
      <c r="C119" t="s">
        <v>103</v>
      </c>
      <c r="D119" t="s">
        <v>86</v>
      </c>
      <c r="E119">
        <v>31</v>
      </c>
      <c r="F119">
        <f t="shared" si="9"/>
        <v>31</v>
      </c>
    </row>
    <row r="120" spans="1:6">
      <c r="A120" t="str">
        <f t="shared" si="10"/>
        <v>香港仓MCW501CC0072W0</v>
      </c>
      <c r="B120" t="str">
        <f t="shared" si="11"/>
        <v>香港仓M</v>
      </c>
      <c r="C120" t="s">
        <v>103</v>
      </c>
      <c r="D120" t="s">
        <v>87</v>
      </c>
      <c r="E120">
        <v>31</v>
      </c>
      <c r="F120">
        <f t="shared" si="9"/>
        <v>31</v>
      </c>
    </row>
    <row r="121" spans="1:6">
      <c r="A121" t="str">
        <f t="shared" si="10"/>
        <v>香港仓LCW501CC0072W0</v>
      </c>
      <c r="B121" t="str">
        <f t="shared" si="11"/>
        <v>香港仓L</v>
      </c>
      <c r="C121" t="s">
        <v>103</v>
      </c>
      <c r="D121" t="s">
        <v>88</v>
      </c>
      <c r="E121">
        <v>10</v>
      </c>
      <c r="F121">
        <f t="shared" si="9"/>
        <v>10</v>
      </c>
    </row>
    <row r="122" spans="1:6">
      <c r="A122" t="str">
        <f t="shared" si="10"/>
        <v>香港仓XLCW501CC0072W0</v>
      </c>
      <c r="B122" t="str">
        <f t="shared" si="11"/>
        <v>香港仓XL</v>
      </c>
      <c r="C122" t="s">
        <v>103</v>
      </c>
      <c r="D122" t="s">
        <v>89</v>
      </c>
      <c r="E122">
        <v>5</v>
      </c>
      <c r="F122">
        <f t="shared" si="9"/>
        <v>5</v>
      </c>
    </row>
    <row r="123" spans="1:6">
      <c r="A123" t="str">
        <f t="shared" si="10"/>
        <v>南浦正品仓XSCW501CC0072W0</v>
      </c>
      <c r="B123" t="str">
        <f t="shared" si="11"/>
        <v>南浦正品仓XS</v>
      </c>
      <c r="C123" t="s">
        <v>103</v>
      </c>
      <c r="D123" t="s">
        <v>90</v>
      </c>
      <c r="E123">
        <v>4</v>
      </c>
      <c r="F123">
        <f t="shared" si="9"/>
        <v>4</v>
      </c>
    </row>
    <row r="124" spans="1:6">
      <c r="A124" t="str">
        <f t="shared" ref="A124:A155" si="12">B124&amp;C124</f>
        <v>南浦正品仓SCW501CC0072W0</v>
      </c>
      <c r="B124" t="str">
        <f t="shared" ref="B124:B155" si="13">RIGHT(D124,LEN(D124)-FIND(":",D124,1))</f>
        <v>南浦正品仓S</v>
      </c>
      <c r="C124" t="s">
        <v>103</v>
      </c>
      <c r="D124" t="s">
        <v>91</v>
      </c>
      <c r="E124">
        <v>28</v>
      </c>
      <c r="F124">
        <f t="shared" ref="F124:F155" si="14">E124</f>
        <v>28</v>
      </c>
    </row>
    <row r="125" spans="1:6">
      <c r="A125" t="str">
        <f t="shared" si="12"/>
        <v>南浦正品仓MCW501CC0072W0</v>
      </c>
      <c r="B125" t="str">
        <f t="shared" si="13"/>
        <v>南浦正品仓M</v>
      </c>
      <c r="C125" t="s">
        <v>103</v>
      </c>
      <c r="D125" t="s">
        <v>92</v>
      </c>
      <c r="E125">
        <v>31</v>
      </c>
      <c r="F125">
        <f t="shared" si="14"/>
        <v>31</v>
      </c>
    </row>
    <row r="126" spans="1:6">
      <c r="A126" t="str">
        <f t="shared" si="12"/>
        <v>南浦正品仓LCW501CC0072W0</v>
      </c>
      <c r="B126" t="str">
        <f t="shared" si="13"/>
        <v>南浦正品仓L</v>
      </c>
      <c r="C126" t="s">
        <v>103</v>
      </c>
      <c r="D126" t="s">
        <v>93</v>
      </c>
      <c r="E126">
        <v>9</v>
      </c>
      <c r="F126">
        <f t="shared" si="14"/>
        <v>9</v>
      </c>
    </row>
    <row r="127" spans="1:6">
      <c r="A127" t="str">
        <f t="shared" si="12"/>
        <v>南浦正品仓XLCW501CC0072W0</v>
      </c>
      <c r="B127" t="str">
        <f t="shared" si="13"/>
        <v>南浦正品仓XL</v>
      </c>
      <c r="C127" t="s">
        <v>103</v>
      </c>
      <c r="D127" t="s">
        <v>94</v>
      </c>
      <c r="E127">
        <v>4</v>
      </c>
      <c r="F127">
        <f t="shared" si="14"/>
        <v>4</v>
      </c>
    </row>
    <row r="128" spans="1:6">
      <c r="A128" t="str">
        <f t="shared" si="12"/>
        <v>南浦拍照样衣仓SCW501CC0072W0</v>
      </c>
      <c r="B128" t="str">
        <f t="shared" si="13"/>
        <v>南浦拍照样衣仓S</v>
      </c>
      <c r="C128" t="s">
        <v>103</v>
      </c>
      <c r="D128" t="s">
        <v>95</v>
      </c>
      <c r="F128">
        <f t="shared" si="14"/>
        <v>0</v>
      </c>
    </row>
    <row r="129" spans="1:6">
      <c r="A129" t="str">
        <f t="shared" si="12"/>
        <v>南浦拍照样衣仓XSCW501CC0072W0</v>
      </c>
      <c r="B129" t="str">
        <f t="shared" si="13"/>
        <v>南浦拍照样衣仓XS</v>
      </c>
      <c r="C129" t="s">
        <v>103</v>
      </c>
      <c r="D129" t="s">
        <v>96</v>
      </c>
      <c r="F129">
        <f t="shared" si="14"/>
        <v>0</v>
      </c>
    </row>
    <row r="130" spans="1:6">
      <c r="A130" t="str">
        <f t="shared" si="12"/>
        <v>南浦拍照样衣仓MCW501CC0072W0</v>
      </c>
      <c r="B130" t="str">
        <f t="shared" si="13"/>
        <v>南浦拍照样衣仓M</v>
      </c>
      <c r="C130" t="s">
        <v>103</v>
      </c>
      <c r="D130" t="s">
        <v>97</v>
      </c>
      <c r="F130">
        <f t="shared" si="14"/>
        <v>0</v>
      </c>
    </row>
    <row r="131" spans="1:6">
      <c r="A131" t="str">
        <f t="shared" si="12"/>
        <v>南浦拍照样衣仓LCW501CC0072W0</v>
      </c>
      <c r="B131" t="str">
        <f t="shared" si="13"/>
        <v>南浦拍照样衣仓L</v>
      </c>
      <c r="C131" t="s">
        <v>103</v>
      </c>
      <c r="D131" t="s">
        <v>98</v>
      </c>
      <c r="F131">
        <f t="shared" si="14"/>
        <v>0</v>
      </c>
    </row>
    <row r="132" spans="1:6">
      <c r="A132" t="str">
        <f t="shared" si="12"/>
        <v>南浦拍照样衣仓XLCW501CC0072W0</v>
      </c>
      <c r="B132" t="str">
        <f t="shared" si="13"/>
        <v>南浦拍照样衣仓XL</v>
      </c>
      <c r="C132" t="s">
        <v>103</v>
      </c>
      <c r="D132" t="s">
        <v>99</v>
      </c>
      <c r="F132">
        <f t="shared" si="14"/>
        <v>0</v>
      </c>
    </row>
    <row r="133" spans="1:6">
      <c r="A133" t="str">
        <f t="shared" si="12"/>
        <v>南浦拍照样衣仓FCW501CC0072W0</v>
      </c>
      <c r="B133" t="str">
        <f t="shared" si="13"/>
        <v>南浦拍照样衣仓F</v>
      </c>
      <c r="C133" t="s">
        <v>103</v>
      </c>
      <c r="D133" t="s">
        <v>100</v>
      </c>
      <c r="F133">
        <f t="shared" si="14"/>
        <v>0</v>
      </c>
    </row>
    <row r="134" spans="1:6">
      <c r="A134" t="str">
        <f t="shared" si="12"/>
        <v>大货样衣仓XSCW501KT0096B0</v>
      </c>
      <c r="B134" t="str">
        <f t="shared" si="13"/>
        <v>大货样衣仓XS</v>
      </c>
      <c r="C134" t="s">
        <v>104</v>
      </c>
      <c r="D134" t="s">
        <v>75</v>
      </c>
      <c r="F134">
        <f t="shared" si="14"/>
        <v>0</v>
      </c>
    </row>
    <row r="135" spans="1:6">
      <c r="A135" t="str">
        <f t="shared" si="12"/>
        <v>大货样衣仓SCW501KT0096B0</v>
      </c>
      <c r="B135" t="str">
        <f t="shared" si="13"/>
        <v>大货样衣仓S</v>
      </c>
      <c r="C135" t="s">
        <v>104</v>
      </c>
      <c r="D135" t="s">
        <v>76</v>
      </c>
      <c r="E135">
        <v>1</v>
      </c>
      <c r="F135">
        <f t="shared" si="14"/>
        <v>1</v>
      </c>
    </row>
    <row r="136" spans="1:6">
      <c r="A136" t="str">
        <f t="shared" si="12"/>
        <v>大货样衣仓MCW501KT0096B0</v>
      </c>
      <c r="B136" t="str">
        <f t="shared" si="13"/>
        <v>大货样衣仓M</v>
      </c>
      <c r="C136" t="s">
        <v>104</v>
      </c>
      <c r="D136" t="s">
        <v>77</v>
      </c>
      <c r="F136">
        <f t="shared" si="14"/>
        <v>0</v>
      </c>
    </row>
    <row r="137" spans="1:6">
      <c r="A137" t="str">
        <f t="shared" si="12"/>
        <v>大货样衣仓LCW501KT0096B0</v>
      </c>
      <c r="B137" t="str">
        <f t="shared" si="13"/>
        <v>大货样衣仓L</v>
      </c>
      <c r="C137" t="s">
        <v>104</v>
      </c>
      <c r="D137" t="s">
        <v>78</v>
      </c>
      <c r="F137">
        <f t="shared" si="14"/>
        <v>0</v>
      </c>
    </row>
    <row r="138" spans="1:6">
      <c r="A138" t="str">
        <f t="shared" si="12"/>
        <v>大货样衣仓XLCW501KT0096B0</v>
      </c>
      <c r="B138" t="str">
        <f t="shared" si="13"/>
        <v>大货样衣仓XL</v>
      </c>
      <c r="C138" t="s">
        <v>104</v>
      </c>
      <c r="D138" t="s">
        <v>79</v>
      </c>
      <c r="F138">
        <f t="shared" si="14"/>
        <v>0</v>
      </c>
    </row>
    <row r="139" spans="1:6">
      <c r="A139" t="str">
        <f t="shared" si="12"/>
        <v>武汉仓XSCW501KT0096B0</v>
      </c>
      <c r="B139" t="str">
        <f t="shared" si="13"/>
        <v>武汉仓XS</v>
      </c>
      <c r="C139" t="s">
        <v>104</v>
      </c>
      <c r="D139" t="s">
        <v>80</v>
      </c>
      <c r="E139">
        <v>0</v>
      </c>
      <c r="F139">
        <f t="shared" si="14"/>
        <v>0</v>
      </c>
    </row>
    <row r="140" spans="1:6">
      <c r="A140" t="str">
        <f t="shared" si="12"/>
        <v>武汉仓SCW501KT0096B0</v>
      </c>
      <c r="B140" t="str">
        <f t="shared" si="13"/>
        <v>武汉仓S</v>
      </c>
      <c r="C140" t="s">
        <v>104</v>
      </c>
      <c r="D140" t="s">
        <v>81</v>
      </c>
      <c r="E140">
        <v>2</v>
      </c>
      <c r="F140">
        <f t="shared" si="14"/>
        <v>2</v>
      </c>
    </row>
    <row r="141" spans="1:6">
      <c r="A141" t="str">
        <f t="shared" si="12"/>
        <v>武汉仓MCW501KT0096B0</v>
      </c>
      <c r="B141" t="str">
        <f t="shared" si="13"/>
        <v>武汉仓M</v>
      </c>
      <c r="C141" t="s">
        <v>104</v>
      </c>
      <c r="D141" t="s">
        <v>82</v>
      </c>
      <c r="E141">
        <v>2</v>
      </c>
      <c r="F141">
        <f t="shared" si="14"/>
        <v>2</v>
      </c>
    </row>
    <row r="142" spans="1:6">
      <c r="A142" t="str">
        <f t="shared" si="12"/>
        <v>武汉仓LCW501KT0096B0</v>
      </c>
      <c r="B142" t="str">
        <f t="shared" si="13"/>
        <v>武汉仓L</v>
      </c>
      <c r="C142" t="s">
        <v>104</v>
      </c>
      <c r="D142" t="s">
        <v>83</v>
      </c>
      <c r="E142">
        <v>1</v>
      </c>
      <c r="F142">
        <f t="shared" si="14"/>
        <v>1</v>
      </c>
    </row>
    <row r="143" spans="1:6">
      <c r="A143" t="str">
        <f t="shared" si="12"/>
        <v>武汉仓XLCW501KT0096B0</v>
      </c>
      <c r="B143" t="str">
        <f t="shared" si="13"/>
        <v>武汉仓XL</v>
      </c>
      <c r="C143" t="s">
        <v>104</v>
      </c>
      <c r="D143" t="s">
        <v>84</v>
      </c>
      <c r="E143">
        <v>1</v>
      </c>
      <c r="F143">
        <f t="shared" si="14"/>
        <v>1</v>
      </c>
    </row>
    <row r="144" spans="1:6">
      <c r="A144" t="str">
        <f t="shared" si="12"/>
        <v>香港仓XSCW501KT0096B0</v>
      </c>
      <c r="B144" t="str">
        <f t="shared" si="13"/>
        <v>香港仓XS</v>
      </c>
      <c r="C144" t="s">
        <v>104</v>
      </c>
      <c r="D144" t="s">
        <v>85</v>
      </c>
      <c r="E144">
        <v>0</v>
      </c>
      <c r="F144">
        <f t="shared" si="14"/>
        <v>0</v>
      </c>
    </row>
    <row r="145" spans="1:6">
      <c r="A145" t="str">
        <f t="shared" si="12"/>
        <v>香港仓SCW501KT0096B0</v>
      </c>
      <c r="B145" t="str">
        <f t="shared" si="13"/>
        <v>香港仓S</v>
      </c>
      <c r="C145" t="s">
        <v>104</v>
      </c>
      <c r="D145" t="s">
        <v>86</v>
      </c>
      <c r="E145">
        <v>21</v>
      </c>
      <c r="F145">
        <f t="shared" si="14"/>
        <v>21</v>
      </c>
    </row>
    <row r="146" spans="1:6">
      <c r="A146" t="str">
        <f t="shared" si="12"/>
        <v>香港仓MCW501KT0096B0</v>
      </c>
      <c r="B146" t="str">
        <f t="shared" si="13"/>
        <v>香港仓M</v>
      </c>
      <c r="C146" t="s">
        <v>104</v>
      </c>
      <c r="D146" t="s">
        <v>87</v>
      </c>
      <c r="E146">
        <v>25</v>
      </c>
      <c r="F146">
        <f t="shared" si="14"/>
        <v>25</v>
      </c>
    </row>
    <row r="147" spans="1:6">
      <c r="A147" t="str">
        <f t="shared" si="12"/>
        <v>香港仓LCW501KT0096B0</v>
      </c>
      <c r="B147" t="str">
        <f t="shared" si="13"/>
        <v>香港仓L</v>
      </c>
      <c r="C147" t="s">
        <v>104</v>
      </c>
      <c r="D147" t="s">
        <v>88</v>
      </c>
      <c r="E147">
        <v>25</v>
      </c>
      <c r="F147">
        <f t="shared" si="14"/>
        <v>25</v>
      </c>
    </row>
    <row r="148" spans="1:6">
      <c r="A148" t="str">
        <f t="shared" si="12"/>
        <v>香港仓XLCW501KT0096B0</v>
      </c>
      <c r="B148" t="str">
        <f t="shared" si="13"/>
        <v>香港仓XL</v>
      </c>
      <c r="C148" t="s">
        <v>104</v>
      </c>
      <c r="D148" t="s">
        <v>89</v>
      </c>
      <c r="E148">
        <v>8</v>
      </c>
      <c r="F148">
        <f t="shared" si="14"/>
        <v>8</v>
      </c>
    </row>
    <row r="149" spans="1:6">
      <c r="A149" t="str">
        <f t="shared" si="12"/>
        <v>南浦正品仓XSCW501KT0096B0</v>
      </c>
      <c r="B149" t="str">
        <f t="shared" si="13"/>
        <v>南浦正品仓XS</v>
      </c>
      <c r="C149" t="s">
        <v>104</v>
      </c>
      <c r="D149" t="s">
        <v>90</v>
      </c>
      <c r="E149">
        <v>0</v>
      </c>
      <c r="F149">
        <f t="shared" si="14"/>
        <v>0</v>
      </c>
    </row>
    <row r="150" spans="1:6">
      <c r="A150" t="str">
        <f t="shared" si="12"/>
        <v>南浦正品仓SCW501KT0096B0</v>
      </c>
      <c r="B150" t="str">
        <f t="shared" si="13"/>
        <v>南浦正品仓S</v>
      </c>
      <c r="C150" t="s">
        <v>104</v>
      </c>
      <c r="D150" t="s">
        <v>91</v>
      </c>
      <c r="E150">
        <v>6</v>
      </c>
      <c r="F150">
        <f t="shared" si="14"/>
        <v>6</v>
      </c>
    </row>
    <row r="151" spans="1:6">
      <c r="A151" t="str">
        <f t="shared" si="12"/>
        <v>南浦正品仓MCW501KT0096B0</v>
      </c>
      <c r="B151" t="str">
        <f t="shared" si="13"/>
        <v>南浦正品仓M</v>
      </c>
      <c r="C151" t="s">
        <v>104</v>
      </c>
      <c r="D151" t="s">
        <v>92</v>
      </c>
      <c r="E151">
        <v>5</v>
      </c>
      <c r="F151">
        <f t="shared" si="14"/>
        <v>5</v>
      </c>
    </row>
    <row r="152" spans="1:6">
      <c r="A152" t="str">
        <f t="shared" si="12"/>
        <v>南浦正品仓LCW501KT0096B0</v>
      </c>
      <c r="B152" t="str">
        <f t="shared" si="13"/>
        <v>南浦正品仓L</v>
      </c>
      <c r="C152" t="s">
        <v>104</v>
      </c>
      <c r="D152" t="s">
        <v>93</v>
      </c>
      <c r="E152">
        <v>5</v>
      </c>
      <c r="F152">
        <f t="shared" si="14"/>
        <v>5</v>
      </c>
    </row>
    <row r="153" spans="1:6">
      <c r="A153" t="str">
        <f t="shared" si="12"/>
        <v>南浦正品仓XLCW501KT0096B0</v>
      </c>
      <c r="B153" t="str">
        <f t="shared" si="13"/>
        <v>南浦正品仓XL</v>
      </c>
      <c r="C153" t="s">
        <v>104</v>
      </c>
      <c r="D153" t="s">
        <v>94</v>
      </c>
      <c r="E153">
        <v>1</v>
      </c>
      <c r="F153">
        <f t="shared" si="14"/>
        <v>1</v>
      </c>
    </row>
    <row r="154" spans="1:6">
      <c r="A154" t="str">
        <f t="shared" si="12"/>
        <v>南浦拍照样衣仓SCW501KT0096B0</v>
      </c>
      <c r="B154" t="str">
        <f t="shared" si="13"/>
        <v>南浦拍照样衣仓S</v>
      </c>
      <c r="C154" t="s">
        <v>104</v>
      </c>
      <c r="D154" t="s">
        <v>95</v>
      </c>
      <c r="F154">
        <f t="shared" si="14"/>
        <v>0</v>
      </c>
    </row>
    <row r="155" spans="1:6">
      <c r="A155" t="str">
        <f t="shared" si="12"/>
        <v>南浦拍照样衣仓XSCW501KT0096B0</v>
      </c>
      <c r="B155" t="str">
        <f t="shared" si="13"/>
        <v>南浦拍照样衣仓XS</v>
      </c>
      <c r="C155" t="s">
        <v>104</v>
      </c>
      <c r="D155" t="s">
        <v>96</v>
      </c>
      <c r="F155">
        <f t="shared" si="14"/>
        <v>0</v>
      </c>
    </row>
    <row r="156" spans="1:6">
      <c r="A156" t="str">
        <f t="shared" ref="A156:A187" si="15">B156&amp;C156</f>
        <v>南浦拍照样衣仓MCW501KT0096B0</v>
      </c>
      <c r="B156" t="str">
        <f t="shared" ref="B156:B187" si="16">RIGHT(D156,LEN(D156)-FIND(":",D156,1))</f>
        <v>南浦拍照样衣仓M</v>
      </c>
      <c r="C156" t="s">
        <v>104</v>
      </c>
      <c r="D156" t="s">
        <v>97</v>
      </c>
      <c r="F156">
        <f t="shared" ref="F156:F187" si="17">E156</f>
        <v>0</v>
      </c>
    </row>
    <row r="157" spans="1:6">
      <c r="A157" t="str">
        <f t="shared" si="15"/>
        <v>南浦拍照样衣仓LCW501KT0096B0</v>
      </c>
      <c r="B157" t="str">
        <f t="shared" si="16"/>
        <v>南浦拍照样衣仓L</v>
      </c>
      <c r="C157" t="s">
        <v>104</v>
      </c>
      <c r="D157" t="s">
        <v>98</v>
      </c>
      <c r="F157">
        <f t="shared" si="17"/>
        <v>0</v>
      </c>
    </row>
    <row r="158" spans="1:6">
      <c r="A158" t="str">
        <f t="shared" si="15"/>
        <v>南浦拍照样衣仓XLCW501KT0096B0</v>
      </c>
      <c r="B158" t="str">
        <f t="shared" si="16"/>
        <v>南浦拍照样衣仓XL</v>
      </c>
      <c r="C158" t="s">
        <v>104</v>
      </c>
      <c r="D158" t="s">
        <v>99</v>
      </c>
      <c r="F158">
        <f t="shared" si="17"/>
        <v>0</v>
      </c>
    </row>
    <row r="159" spans="1:6">
      <c r="A159" t="str">
        <f t="shared" si="15"/>
        <v>南浦拍照样衣仓FCW501KT0096B0</v>
      </c>
      <c r="B159" t="str">
        <f t="shared" si="16"/>
        <v>南浦拍照样衣仓F</v>
      </c>
      <c r="C159" t="s">
        <v>104</v>
      </c>
      <c r="D159" t="s">
        <v>100</v>
      </c>
      <c r="F159">
        <f t="shared" si="17"/>
        <v>0</v>
      </c>
    </row>
    <row r="160" spans="1:6">
      <c r="A160" t="str">
        <f t="shared" si="15"/>
        <v>大货样衣仓XSCW501KT0109W0</v>
      </c>
      <c r="B160" t="str">
        <f t="shared" si="16"/>
        <v>大货样衣仓XS</v>
      </c>
      <c r="C160" t="s">
        <v>105</v>
      </c>
      <c r="D160" t="s">
        <v>75</v>
      </c>
      <c r="F160">
        <f t="shared" si="17"/>
        <v>0</v>
      </c>
    </row>
    <row r="161" spans="1:6">
      <c r="A161" t="str">
        <f t="shared" si="15"/>
        <v>大货样衣仓SCW501KT0109W0</v>
      </c>
      <c r="B161" t="str">
        <f t="shared" si="16"/>
        <v>大货样衣仓S</v>
      </c>
      <c r="C161" t="s">
        <v>105</v>
      </c>
      <c r="D161" t="s">
        <v>76</v>
      </c>
      <c r="E161">
        <v>1</v>
      </c>
      <c r="F161">
        <f t="shared" si="17"/>
        <v>1</v>
      </c>
    </row>
    <row r="162" spans="1:6">
      <c r="A162" t="str">
        <f t="shared" si="15"/>
        <v>大货样衣仓MCW501KT0109W0</v>
      </c>
      <c r="B162" t="str">
        <f t="shared" si="16"/>
        <v>大货样衣仓M</v>
      </c>
      <c r="C162" t="s">
        <v>105</v>
      </c>
      <c r="D162" t="s">
        <v>77</v>
      </c>
      <c r="F162">
        <f t="shared" si="17"/>
        <v>0</v>
      </c>
    </row>
    <row r="163" spans="1:6">
      <c r="A163" t="str">
        <f t="shared" si="15"/>
        <v>大货样衣仓LCW501KT0109W0</v>
      </c>
      <c r="B163" t="str">
        <f t="shared" si="16"/>
        <v>大货样衣仓L</v>
      </c>
      <c r="C163" t="s">
        <v>105</v>
      </c>
      <c r="D163" t="s">
        <v>78</v>
      </c>
      <c r="F163">
        <f t="shared" si="17"/>
        <v>0</v>
      </c>
    </row>
    <row r="164" spans="1:6">
      <c r="A164" t="str">
        <f t="shared" si="15"/>
        <v>大货样衣仓XLCW501KT0109W0</v>
      </c>
      <c r="B164" t="str">
        <f t="shared" si="16"/>
        <v>大货样衣仓XL</v>
      </c>
      <c r="C164" t="s">
        <v>105</v>
      </c>
      <c r="D164" t="s">
        <v>79</v>
      </c>
      <c r="F164">
        <f t="shared" si="17"/>
        <v>0</v>
      </c>
    </row>
    <row r="165" spans="1:6">
      <c r="A165" t="str">
        <f t="shared" si="15"/>
        <v>武汉仓XSCW501KT0109W0</v>
      </c>
      <c r="B165" t="str">
        <f t="shared" si="16"/>
        <v>武汉仓XS</v>
      </c>
      <c r="C165" t="s">
        <v>105</v>
      </c>
      <c r="D165" t="s">
        <v>80</v>
      </c>
      <c r="E165">
        <v>0</v>
      </c>
      <c r="F165">
        <f t="shared" si="17"/>
        <v>0</v>
      </c>
    </row>
    <row r="166" spans="1:6">
      <c r="A166" t="str">
        <f t="shared" si="15"/>
        <v>武汉仓SCW501KT0109W0</v>
      </c>
      <c r="B166" t="str">
        <f t="shared" si="16"/>
        <v>武汉仓S</v>
      </c>
      <c r="C166" t="s">
        <v>105</v>
      </c>
      <c r="D166" t="s">
        <v>81</v>
      </c>
      <c r="E166">
        <v>1</v>
      </c>
      <c r="F166">
        <f t="shared" si="17"/>
        <v>1</v>
      </c>
    </row>
    <row r="167" spans="1:6">
      <c r="A167" t="str">
        <f t="shared" si="15"/>
        <v>武汉仓MCW501KT0109W0</v>
      </c>
      <c r="B167" t="str">
        <f t="shared" si="16"/>
        <v>武汉仓M</v>
      </c>
      <c r="C167" t="s">
        <v>105</v>
      </c>
      <c r="D167" t="s">
        <v>82</v>
      </c>
      <c r="E167">
        <v>1</v>
      </c>
      <c r="F167">
        <f t="shared" si="17"/>
        <v>1</v>
      </c>
    </row>
    <row r="168" spans="1:6">
      <c r="A168" t="str">
        <f t="shared" si="15"/>
        <v>武汉仓LCW501KT0109W0</v>
      </c>
      <c r="B168" t="str">
        <f t="shared" si="16"/>
        <v>武汉仓L</v>
      </c>
      <c r="C168" t="s">
        <v>105</v>
      </c>
      <c r="D168" t="s">
        <v>83</v>
      </c>
      <c r="E168">
        <v>1</v>
      </c>
      <c r="F168">
        <f t="shared" si="17"/>
        <v>1</v>
      </c>
    </row>
    <row r="169" spans="1:6">
      <c r="A169" t="str">
        <f t="shared" si="15"/>
        <v>武汉仓XLCW501KT0109W0</v>
      </c>
      <c r="B169" t="str">
        <f t="shared" si="16"/>
        <v>武汉仓XL</v>
      </c>
      <c r="C169" t="s">
        <v>105</v>
      </c>
      <c r="D169" t="s">
        <v>84</v>
      </c>
      <c r="F169">
        <f t="shared" si="17"/>
        <v>0</v>
      </c>
    </row>
    <row r="170" spans="1:6">
      <c r="A170" t="str">
        <f t="shared" si="15"/>
        <v>香港仓XSCW501KT0109W0</v>
      </c>
      <c r="B170" t="str">
        <f t="shared" si="16"/>
        <v>香港仓XS</v>
      </c>
      <c r="C170" t="s">
        <v>105</v>
      </c>
      <c r="D170" t="s">
        <v>85</v>
      </c>
      <c r="E170">
        <v>2</v>
      </c>
      <c r="F170">
        <f t="shared" si="17"/>
        <v>2</v>
      </c>
    </row>
    <row r="171" spans="1:6">
      <c r="A171" t="str">
        <f t="shared" si="15"/>
        <v>香港仓SCW501KT0109W0</v>
      </c>
      <c r="B171" t="str">
        <f t="shared" si="16"/>
        <v>香港仓S</v>
      </c>
      <c r="C171" t="s">
        <v>105</v>
      </c>
      <c r="D171" t="s">
        <v>86</v>
      </c>
      <c r="E171">
        <v>27</v>
      </c>
      <c r="F171">
        <f t="shared" si="17"/>
        <v>27</v>
      </c>
    </row>
    <row r="172" spans="1:6">
      <c r="A172" t="str">
        <f t="shared" si="15"/>
        <v>香港仓MCW501KT0109W0</v>
      </c>
      <c r="B172" t="str">
        <f t="shared" si="16"/>
        <v>香港仓M</v>
      </c>
      <c r="C172" t="s">
        <v>105</v>
      </c>
      <c r="D172" t="s">
        <v>87</v>
      </c>
      <c r="E172">
        <v>23</v>
      </c>
      <c r="F172">
        <f t="shared" si="17"/>
        <v>23</v>
      </c>
    </row>
    <row r="173" spans="1:6">
      <c r="A173" t="str">
        <f t="shared" si="15"/>
        <v>香港仓LCW501KT0109W0</v>
      </c>
      <c r="B173" t="str">
        <f t="shared" si="16"/>
        <v>香港仓L</v>
      </c>
      <c r="C173" t="s">
        <v>105</v>
      </c>
      <c r="D173" t="s">
        <v>88</v>
      </c>
      <c r="E173">
        <v>8</v>
      </c>
      <c r="F173">
        <f t="shared" si="17"/>
        <v>8</v>
      </c>
    </row>
    <row r="174" spans="1:6">
      <c r="A174" t="str">
        <f t="shared" si="15"/>
        <v>香港仓XLCW501KT0109W0</v>
      </c>
      <c r="B174" t="str">
        <f t="shared" si="16"/>
        <v>香港仓XL</v>
      </c>
      <c r="C174" t="s">
        <v>105</v>
      </c>
      <c r="D174" t="s">
        <v>89</v>
      </c>
      <c r="F174">
        <f t="shared" si="17"/>
        <v>0</v>
      </c>
    </row>
    <row r="175" spans="1:6">
      <c r="A175" t="str">
        <f t="shared" si="15"/>
        <v>南浦正品仓XSCW501KT0109W0</v>
      </c>
      <c r="B175" t="str">
        <f t="shared" si="16"/>
        <v>南浦正品仓XS</v>
      </c>
      <c r="C175" t="s">
        <v>105</v>
      </c>
      <c r="D175" t="s">
        <v>90</v>
      </c>
      <c r="E175">
        <v>1</v>
      </c>
      <c r="F175">
        <f t="shared" si="17"/>
        <v>1</v>
      </c>
    </row>
    <row r="176" spans="1:6">
      <c r="A176" t="str">
        <f t="shared" si="15"/>
        <v>南浦正品仓SCW501KT0109W0</v>
      </c>
      <c r="B176" t="str">
        <f t="shared" si="16"/>
        <v>南浦正品仓S</v>
      </c>
      <c r="C176" t="s">
        <v>105</v>
      </c>
      <c r="D176" t="s">
        <v>91</v>
      </c>
      <c r="E176">
        <v>3</v>
      </c>
      <c r="F176">
        <f t="shared" si="17"/>
        <v>3</v>
      </c>
    </row>
    <row r="177" spans="1:6">
      <c r="A177" t="str">
        <f t="shared" si="15"/>
        <v>南浦正品仓MCW501KT0109W0</v>
      </c>
      <c r="B177" t="str">
        <f t="shared" si="16"/>
        <v>南浦正品仓M</v>
      </c>
      <c r="C177" t="s">
        <v>105</v>
      </c>
      <c r="D177" t="s">
        <v>92</v>
      </c>
      <c r="E177">
        <v>3</v>
      </c>
      <c r="F177">
        <f t="shared" si="17"/>
        <v>3</v>
      </c>
    </row>
    <row r="178" spans="1:6">
      <c r="A178" t="str">
        <f t="shared" si="15"/>
        <v>南浦正品仓LCW501KT0109W0</v>
      </c>
      <c r="B178" t="str">
        <f t="shared" si="16"/>
        <v>南浦正品仓L</v>
      </c>
      <c r="C178" t="s">
        <v>105</v>
      </c>
      <c r="D178" t="s">
        <v>93</v>
      </c>
      <c r="E178">
        <v>1</v>
      </c>
      <c r="F178">
        <f t="shared" si="17"/>
        <v>1</v>
      </c>
    </row>
    <row r="179" spans="1:6">
      <c r="A179" t="str">
        <f t="shared" si="15"/>
        <v>南浦正品仓XLCW501KT0109W0</v>
      </c>
      <c r="B179" t="str">
        <f t="shared" si="16"/>
        <v>南浦正品仓XL</v>
      </c>
      <c r="C179" t="s">
        <v>105</v>
      </c>
      <c r="D179" t="s">
        <v>94</v>
      </c>
      <c r="E179">
        <v>0</v>
      </c>
      <c r="F179">
        <f t="shared" si="17"/>
        <v>0</v>
      </c>
    </row>
    <row r="180" spans="1:6">
      <c r="A180" t="str">
        <f t="shared" si="15"/>
        <v>南浦拍照样衣仓SCW501KT0109W0</v>
      </c>
      <c r="B180" t="str">
        <f t="shared" si="16"/>
        <v>南浦拍照样衣仓S</v>
      </c>
      <c r="C180" t="s">
        <v>105</v>
      </c>
      <c r="D180" t="s">
        <v>95</v>
      </c>
      <c r="F180">
        <f t="shared" si="17"/>
        <v>0</v>
      </c>
    </row>
    <row r="181" spans="1:6">
      <c r="A181" t="str">
        <f t="shared" si="15"/>
        <v>南浦拍照样衣仓XSCW501KT0109W0</v>
      </c>
      <c r="B181" t="str">
        <f t="shared" si="16"/>
        <v>南浦拍照样衣仓XS</v>
      </c>
      <c r="C181" t="s">
        <v>105</v>
      </c>
      <c r="D181" t="s">
        <v>96</v>
      </c>
      <c r="F181">
        <f t="shared" si="17"/>
        <v>0</v>
      </c>
    </row>
    <row r="182" spans="1:6">
      <c r="A182" t="str">
        <f t="shared" si="15"/>
        <v>南浦拍照样衣仓MCW501KT0109W0</v>
      </c>
      <c r="B182" t="str">
        <f t="shared" si="16"/>
        <v>南浦拍照样衣仓M</v>
      </c>
      <c r="C182" t="s">
        <v>105</v>
      </c>
      <c r="D182" t="s">
        <v>97</v>
      </c>
      <c r="F182">
        <f t="shared" si="17"/>
        <v>0</v>
      </c>
    </row>
    <row r="183" spans="1:6">
      <c r="A183" t="str">
        <f t="shared" si="15"/>
        <v>南浦拍照样衣仓LCW501KT0109W0</v>
      </c>
      <c r="B183" t="str">
        <f t="shared" si="16"/>
        <v>南浦拍照样衣仓L</v>
      </c>
      <c r="C183" t="s">
        <v>105</v>
      </c>
      <c r="D183" t="s">
        <v>98</v>
      </c>
      <c r="F183">
        <f t="shared" si="17"/>
        <v>0</v>
      </c>
    </row>
    <row r="184" spans="1:6">
      <c r="A184" t="str">
        <f t="shared" si="15"/>
        <v>南浦拍照样衣仓XLCW501KT0109W0</v>
      </c>
      <c r="B184" t="str">
        <f t="shared" si="16"/>
        <v>南浦拍照样衣仓XL</v>
      </c>
      <c r="C184" t="s">
        <v>105</v>
      </c>
      <c r="D184" t="s">
        <v>99</v>
      </c>
      <c r="F184">
        <f t="shared" si="17"/>
        <v>0</v>
      </c>
    </row>
    <row r="185" spans="1:6">
      <c r="A185" t="str">
        <f t="shared" si="15"/>
        <v>南浦拍照样衣仓FCW501KT0109W0</v>
      </c>
      <c r="B185" t="str">
        <f t="shared" si="16"/>
        <v>南浦拍照样衣仓F</v>
      </c>
      <c r="C185" t="s">
        <v>105</v>
      </c>
      <c r="D185" t="s">
        <v>100</v>
      </c>
      <c r="F185">
        <f t="shared" si="17"/>
        <v>0</v>
      </c>
    </row>
    <row r="186" spans="1:6">
      <c r="A186" t="str">
        <f t="shared" si="15"/>
        <v>大货样衣仓XSCW501KW0114W0</v>
      </c>
      <c r="B186" t="str">
        <f t="shared" si="16"/>
        <v>大货样衣仓XS</v>
      </c>
      <c r="C186" t="s">
        <v>106</v>
      </c>
      <c r="D186" t="s">
        <v>75</v>
      </c>
      <c r="F186">
        <f t="shared" si="17"/>
        <v>0</v>
      </c>
    </row>
    <row r="187" spans="1:6">
      <c r="A187" t="str">
        <f t="shared" si="15"/>
        <v>大货样衣仓SCW501KW0114W0</v>
      </c>
      <c r="B187" t="str">
        <f t="shared" si="16"/>
        <v>大货样衣仓S</v>
      </c>
      <c r="C187" t="s">
        <v>106</v>
      </c>
      <c r="D187" t="s">
        <v>76</v>
      </c>
      <c r="E187">
        <v>1</v>
      </c>
      <c r="F187">
        <f t="shared" si="17"/>
        <v>1</v>
      </c>
    </row>
    <row r="188" spans="1:6">
      <c r="A188" t="str">
        <f t="shared" ref="A188:A219" si="18">B188&amp;C188</f>
        <v>大货样衣仓MCW501KW0114W0</v>
      </c>
      <c r="B188" t="str">
        <f t="shared" ref="B188:B219" si="19">RIGHT(D188,LEN(D188)-FIND(":",D188,1))</f>
        <v>大货样衣仓M</v>
      </c>
      <c r="C188" t="s">
        <v>106</v>
      </c>
      <c r="D188" t="s">
        <v>77</v>
      </c>
      <c r="F188">
        <f t="shared" ref="F188:F219" si="20">E188</f>
        <v>0</v>
      </c>
    </row>
    <row r="189" spans="1:6">
      <c r="A189" t="str">
        <f t="shared" si="18"/>
        <v>大货样衣仓LCW501KW0114W0</v>
      </c>
      <c r="B189" t="str">
        <f t="shared" si="19"/>
        <v>大货样衣仓L</v>
      </c>
      <c r="C189" t="s">
        <v>106</v>
      </c>
      <c r="D189" t="s">
        <v>78</v>
      </c>
      <c r="F189">
        <f t="shared" si="20"/>
        <v>0</v>
      </c>
    </row>
    <row r="190" spans="1:6">
      <c r="A190" t="str">
        <f t="shared" si="18"/>
        <v>大货样衣仓XLCW501KW0114W0</v>
      </c>
      <c r="B190" t="str">
        <f t="shared" si="19"/>
        <v>大货样衣仓XL</v>
      </c>
      <c r="C190" t="s">
        <v>106</v>
      </c>
      <c r="D190" t="s">
        <v>79</v>
      </c>
      <c r="F190">
        <f t="shared" si="20"/>
        <v>0</v>
      </c>
    </row>
    <row r="191" spans="1:6">
      <c r="A191" t="str">
        <f t="shared" si="18"/>
        <v>武汉仓XSCW501KW0114W0</v>
      </c>
      <c r="B191" t="str">
        <f t="shared" si="19"/>
        <v>武汉仓XS</v>
      </c>
      <c r="C191" t="s">
        <v>106</v>
      </c>
      <c r="D191" t="s">
        <v>80</v>
      </c>
      <c r="E191">
        <v>0</v>
      </c>
      <c r="F191">
        <f t="shared" si="20"/>
        <v>0</v>
      </c>
    </row>
    <row r="192" spans="1:6">
      <c r="A192" t="str">
        <f t="shared" si="18"/>
        <v>武汉仓SCW501KW0114W0</v>
      </c>
      <c r="B192" t="str">
        <f t="shared" si="19"/>
        <v>武汉仓S</v>
      </c>
      <c r="C192" t="s">
        <v>106</v>
      </c>
      <c r="D192" t="s">
        <v>81</v>
      </c>
      <c r="E192">
        <v>2</v>
      </c>
      <c r="F192">
        <f t="shared" si="20"/>
        <v>2</v>
      </c>
    </row>
    <row r="193" spans="1:6">
      <c r="A193" t="str">
        <f t="shared" si="18"/>
        <v>武汉仓MCW501KW0114W0</v>
      </c>
      <c r="B193" t="str">
        <f t="shared" si="19"/>
        <v>武汉仓M</v>
      </c>
      <c r="C193" t="s">
        <v>106</v>
      </c>
      <c r="D193" t="s">
        <v>82</v>
      </c>
      <c r="E193">
        <v>2</v>
      </c>
      <c r="F193">
        <f t="shared" si="20"/>
        <v>2</v>
      </c>
    </row>
    <row r="194" spans="1:6">
      <c r="A194" t="str">
        <f t="shared" si="18"/>
        <v>武汉仓LCW501KW0114W0</v>
      </c>
      <c r="B194" t="str">
        <f t="shared" si="19"/>
        <v>武汉仓L</v>
      </c>
      <c r="C194" t="s">
        <v>106</v>
      </c>
      <c r="D194" t="s">
        <v>83</v>
      </c>
      <c r="E194">
        <v>2</v>
      </c>
      <c r="F194">
        <f t="shared" si="20"/>
        <v>2</v>
      </c>
    </row>
    <row r="195" spans="1:6">
      <c r="A195" t="str">
        <f t="shared" si="18"/>
        <v>武汉仓XLCW501KW0114W0</v>
      </c>
      <c r="B195" t="str">
        <f t="shared" si="19"/>
        <v>武汉仓XL</v>
      </c>
      <c r="C195" t="s">
        <v>106</v>
      </c>
      <c r="D195" t="s">
        <v>84</v>
      </c>
      <c r="F195">
        <f t="shared" si="20"/>
        <v>0</v>
      </c>
    </row>
    <row r="196" spans="1:6">
      <c r="A196" t="str">
        <f t="shared" si="18"/>
        <v>香港仓XSCW501KW0114W0</v>
      </c>
      <c r="B196" t="str">
        <f t="shared" si="19"/>
        <v>香港仓XS</v>
      </c>
      <c r="C196" t="s">
        <v>106</v>
      </c>
      <c r="D196" t="s">
        <v>85</v>
      </c>
      <c r="E196">
        <v>0</v>
      </c>
      <c r="F196">
        <f t="shared" si="20"/>
        <v>0</v>
      </c>
    </row>
    <row r="197" spans="1:6">
      <c r="A197" t="str">
        <f t="shared" si="18"/>
        <v>香港仓SCW501KW0114W0</v>
      </c>
      <c r="B197" t="str">
        <f t="shared" si="19"/>
        <v>香港仓S</v>
      </c>
      <c r="C197" t="s">
        <v>106</v>
      </c>
      <c r="D197" t="s">
        <v>86</v>
      </c>
      <c r="E197">
        <v>29</v>
      </c>
      <c r="F197">
        <f t="shared" si="20"/>
        <v>29</v>
      </c>
    </row>
    <row r="198" spans="1:6">
      <c r="A198" t="str">
        <f t="shared" si="18"/>
        <v>香港仓MCW501KW0114W0</v>
      </c>
      <c r="B198" t="str">
        <f t="shared" si="19"/>
        <v>香港仓M</v>
      </c>
      <c r="C198" t="s">
        <v>106</v>
      </c>
      <c r="D198" t="s">
        <v>87</v>
      </c>
      <c r="E198">
        <v>33</v>
      </c>
      <c r="F198">
        <f t="shared" si="20"/>
        <v>33</v>
      </c>
    </row>
    <row r="199" spans="1:6">
      <c r="A199" t="str">
        <f t="shared" si="18"/>
        <v>香港仓LCW501KW0114W0</v>
      </c>
      <c r="B199" t="str">
        <f t="shared" si="19"/>
        <v>香港仓L</v>
      </c>
      <c r="C199" t="s">
        <v>106</v>
      </c>
      <c r="D199" t="s">
        <v>88</v>
      </c>
      <c r="E199">
        <v>13</v>
      </c>
      <c r="F199">
        <f t="shared" si="20"/>
        <v>13</v>
      </c>
    </row>
    <row r="200" spans="1:6">
      <c r="A200" t="str">
        <f t="shared" si="18"/>
        <v>香港仓XLCW501KW0114W0</v>
      </c>
      <c r="B200" t="str">
        <f t="shared" si="19"/>
        <v>香港仓XL</v>
      </c>
      <c r="C200" t="s">
        <v>106</v>
      </c>
      <c r="D200" t="s">
        <v>89</v>
      </c>
      <c r="F200">
        <f t="shared" si="20"/>
        <v>0</v>
      </c>
    </row>
    <row r="201" spans="1:6">
      <c r="A201" t="str">
        <f t="shared" si="18"/>
        <v>南浦正品仓XSCW501KW0114W0</v>
      </c>
      <c r="B201" t="str">
        <f t="shared" si="19"/>
        <v>南浦正品仓XS</v>
      </c>
      <c r="C201" t="s">
        <v>106</v>
      </c>
      <c r="D201" t="s">
        <v>90</v>
      </c>
      <c r="E201">
        <v>0</v>
      </c>
      <c r="F201">
        <f t="shared" si="20"/>
        <v>0</v>
      </c>
    </row>
    <row r="202" spans="1:6">
      <c r="A202" t="str">
        <f t="shared" si="18"/>
        <v>南浦正品仓SCW501KW0114W0</v>
      </c>
      <c r="B202" t="str">
        <f t="shared" si="19"/>
        <v>南浦正品仓S</v>
      </c>
      <c r="C202" t="s">
        <v>106</v>
      </c>
      <c r="D202" t="s">
        <v>91</v>
      </c>
      <c r="E202">
        <v>4</v>
      </c>
      <c r="F202">
        <f t="shared" si="20"/>
        <v>4</v>
      </c>
    </row>
    <row r="203" spans="1:6">
      <c r="A203" t="str">
        <f t="shared" si="18"/>
        <v>南浦正品仓MCW501KW0114W0</v>
      </c>
      <c r="B203" t="str">
        <f t="shared" si="19"/>
        <v>南浦正品仓M</v>
      </c>
      <c r="C203" t="s">
        <v>106</v>
      </c>
      <c r="D203" t="s">
        <v>92</v>
      </c>
      <c r="E203">
        <v>4</v>
      </c>
      <c r="F203">
        <f t="shared" si="20"/>
        <v>4</v>
      </c>
    </row>
    <row r="204" spans="1:6">
      <c r="A204" t="str">
        <f t="shared" si="18"/>
        <v>南浦正品仓LCW501KW0114W0</v>
      </c>
      <c r="B204" t="str">
        <f t="shared" si="19"/>
        <v>南浦正品仓L</v>
      </c>
      <c r="C204" t="s">
        <v>106</v>
      </c>
      <c r="D204" t="s">
        <v>93</v>
      </c>
      <c r="E204">
        <v>2</v>
      </c>
      <c r="F204">
        <f t="shared" si="20"/>
        <v>2</v>
      </c>
    </row>
    <row r="205" spans="1:6">
      <c r="A205" t="str">
        <f t="shared" si="18"/>
        <v>南浦正品仓XLCW501KW0114W0</v>
      </c>
      <c r="B205" t="str">
        <f t="shared" si="19"/>
        <v>南浦正品仓XL</v>
      </c>
      <c r="C205" t="s">
        <v>106</v>
      </c>
      <c r="D205" t="s">
        <v>94</v>
      </c>
      <c r="E205">
        <v>0</v>
      </c>
      <c r="F205">
        <f t="shared" si="20"/>
        <v>0</v>
      </c>
    </row>
    <row r="206" spans="1:6">
      <c r="A206" t="str">
        <f t="shared" si="18"/>
        <v>南浦拍照样衣仓SCW501KW0114W0</v>
      </c>
      <c r="B206" t="str">
        <f t="shared" si="19"/>
        <v>南浦拍照样衣仓S</v>
      </c>
      <c r="C206" t="s">
        <v>106</v>
      </c>
      <c r="D206" t="s">
        <v>95</v>
      </c>
      <c r="F206">
        <f t="shared" si="20"/>
        <v>0</v>
      </c>
    </row>
    <row r="207" spans="1:6">
      <c r="A207" t="str">
        <f t="shared" si="18"/>
        <v>南浦拍照样衣仓XSCW501KW0114W0</v>
      </c>
      <c r="B207" t="str">
        <f t="shared" si="19"/>
        <v>南浦拍照样衣仓XS</v>
      </c>
      <c r="C207" t="s">
        <v>106</v>
      </c>
      <c r="D207" t="s">
        <v>96</v>
      </c>
      <c r="F207">
        <f t="shared" si="20"/>
        <v>0</v>
      </c>
    </row>
    <row r="208" spans="1:6">
      <c r="A208" t="str">
        <f t="shared" si="18"/>
        <v>南浦拍照样衣仓MCW501KW0114W0</v>
      </c>
      <c r="B208" t="str">
        <f t="shared" si="19"/>
        <v>南浦拍照样衣仓M</v>
      </c>
      <c r="C208" t="s">
        <v>106</v>
      </c>
      <c r="D208" t="s">
        <v>97</v>
      </c>
      <c r="F208">
        <f t="shared" si="20"/>
        <v>0</v>
      </c>
    </row>
    <row r="209" spans="1:6">
      <c r="A209" t="str">
        <f t="shared" si="18"/>
        <v>南浦拍照样衣仓LCW501KW0114W0</v>
      </c>
      <c r="B209" t="str">
        <f t="shared" si="19"/>
        <v>南浦拍照样衣仓L</v>
      </c>
      <c r="C209" t="s">
        <v>106</v>
      </c>
      <c r="D209" t="s">
        <v>98</v>
      </c>
      <c r="F209">
        <f t="shared" si="20"/>
        <v>0</v>
      </c>
    </row>
    <row r="210" spans="1:6">
      <c r="A210" t="str">
        <f t="shared" si="18"/>
        <v>南浦拍照样衣仓XLCW501KW0114W0</v>
      </c>
      <c r="B210" t="str">
        <f t="shared" si="19"/>
        <v>南浦拍照样衣仓XL</v>
      </c>
      <c r="C210" t="s">
        <v>106</v>
      </c>
      <c r="D210" t="s">
        <v>99</v>
      </c>
      <c r="F210">
        <f t="shared" si="20"/>
        <v>0</v>
      </c>
    </row>
    <row r="211" spans="1:6">
      <c r="A211" t="str">
        <f t="shared" si="18"/>
        <v>南浦拍照样衣仓FCW501KW0114W0</v>
      </c>
      <c r="B211" t="str">
        <f t="shared" si="19"/>
        <v>南浦拍照样衣仓F</v>
      </c>
      <c r="C211" t="s">
        <v>106</v>
      </c>
      <c r="D211" t="s">
        <v>100</v>
      </c>
      <c r="F211">
        <f t="shared" si="20"/>
        <v>0</v>
      </c>
    </row>
    <row r="212" spans="1:6">
      <c r="A212" t="str">
        <f t="shared" si="18"/>
        <v>大货样衣仓XSC104W-0381-B1BK</v>
      </c>
      <c r="B212" t="str">
        <f t="shared" si="19"/>
        <v>大货样衣仓XS</v>
      </c>
      <c r="C212" t="s">
        <v>107</v>
      </c>
      <c r="D212" t="s">
        <v>75</v>
      </c>
      <c r="F212">
        <f t="shared" si="20"/>
        <v>0</v>
      </c>
    </row>
    <row r="213" spans="1:6">
      <c r="A213" t="str">
        <f t="shared" si="18"/>
        <v>大货样衣仓SC104W-0381-B1BK</v>
      </c>
      <c r="B213" t="str">
        <f t="shared" si="19"/>
        <v>大货样衣仓S</v>
      </c>
      <c r="C213" t="s">
        <v>107</v>
      </c>
      <c r="D213" t="s">
        <v>76</v>
      </c>
      <c r="E213">
        <v>1</v>
      </c>
      <c r="F213">
        <f t="shared" si="20"/>
        <v>1</v>
      </c>
    </row>
    <row r="214" spans="1:6">
      <c r="A214" t="str">
        <f t="shared" si="18"/>
        <v>大货样衣仓MC104W-0381-B1BK</v>
      </c>
      <c r="B214" t="str">
        <f t="shared" si="19"/>
        <v>大货样衣仓M</v>
      </c>
      <c r="C214" t="s">
        <v>107</v>
      </c>
      <c r="D214" t="s">
        <v>77</v>
      </c>
      <c r="F214">
        <f t="shared" si="20"/>
        <v>0</v>
      </c>
    </row>
    <row r="215" spans="1:6">
      <c r="A215" t="str">
        <f t="shared" si="18"/>
        <v>大货样衣仓LC104W-0381-B1BK</v>
      </c>
      <c r="B215" t="str">
        <f t="shared" si="19"/>
        <v>大货样衣仓L</v>
      </c>
      <c r="C215" t="s">
        <v>107</v>
      </c>
      <c r="D215" t="s">
        <v>78</v>
      </c>
      <c r="F215">
        <f t="shared" si="20"/>
        <v>0</v>
      </c>
    </row>
    <row r="216" spans="1:6">
      <c r="A216" t="str">
        <f t="shared" si="18"/>
        <v>大货样衣仓XLC104W-0381-B1BK</v>
      </c>
      <c r="B216" t="str">
        <f t="shared" si="19"/>
        <v>大货样衣仓XL</v>
      </c>
      <c r="C216" t="s">
        <v>107</v>
      </c>
      <c r="D216" t="s">
        <v>79</v>
      </c>
      <c r="F216">
        <f t="shared" si="20"/>
        <v>0</v>
      </c>
    </row>
    <row r="217" spans="1:6">
      <c r="A217" t="str">
        <f t="shared" si="18"/>
        <v>武汉仓XSC104W-0381-B1BK</v>
      </c>
      <c r="B217" t="str">
        <f t="shared" si="19"/>
        <v>武汉仓XS</v>
      </c>
      <c r="C217" t="s">
        <v>107</v>
      </c>
      <c r="D217" t="s">
        <v>80</v>
      </c>
      <c r="E217">
        <v>0</v>
      </c>
      <c r="F217">
        <f t="shared" si="20"/>
        <v>0</v>
      </c>
    </row>
    <row r="218" spans="1:6">
      <c r="A218" t="str">
        <f t="shared" si="18"/>
        <v>武汉仓SC104W-0381-B1BK</v>
      </c>
      <c r="B218" t="str">
        <f t="shared" si="19"/>
        <v>武汉仓S</v>
      </c>
      <c r="C218" t="s">
        <v>107</v>
      </c>
      <c r="D218" t="s">
        <v>81</v>
      </c>
      <c r="E218">
        <v>2</v>
      </c>
      <c r="F218">
        <f t="shared" si="20"/>
        <v>2</v>
      </c>
    </row>
    <row r="219" spans="1:6">
      <c r="A219" t="str">
        <f t="shared" si="18"/>
        <v>武汉仓MC104W-0381-B1BK</v>
      </c>
      <c r="B219" t="str">
        <f t="shared" si="19"/>
        <v>武汉仓M</v>
      </c>
      <c r="C219" t="s">
        <v>107</v>
      </c>
      <c r="D219" t="s">
        <v>82</v>
      </c>
      <c r="E219">
        <v>2</v>
      </c>
      <c r="F219">
        <f t="shared" si="20"/>
        <v>2</v>
      </c>
    </row>
    <row r="220" spans="1:6">
      <c r="A220" t="str">
        <f t="shared" ref="A220:A237" si="21">B220&amp;C220</f>
        <v>武汉仓LC104W-0381-B1BK</v>
      </c>
      <c r="B220" t="str">
        <f t="shared" ref="B220:B237" si="22">RIGHT(D220,LEN(D220)-FIND(":",D220,1))</f>
        <v>武汉仓L</v>
      </c>
      <c r="C220" t="s">
        <v>107</v>
      </c>
      <c r="D220" t="s">
        <v>83</v>
      </c>
      <c r="E220">
        <v>2</v>
      </c>
      <c r="F220">
        <f t="shared" ref="F220:F237" si="23">E220</f>
        <v>2</v>
      </c>
    </row>
    <row r="221" spans="1:6">
      <c r="A221" t="str">
        <f t="shared" si="21"/>
        <v>武汉仓XLC104W-0381-B1BK</v>
      </c>
      <c r="B221" t="str">
        <f t="shared" si="22"/>
        <v>武汉仓XL</v>
      </c>
      <c r="C221" t="s">
        <v>107</v>
      </c>
      <c r="D221" t="s">
        <v>84</v>
      </c>
      <c r="E221">
        <v>1</v>
      </c>
      <c r="F221">
        <f t="shared" si="23"/>
        <v>1</v>
      </c>
    </row>
    <row r="222" spans="1:6">
      <c r="A222" t="str">
        <f t="shared" si="21"/>
        <v>香港仓XSC104W-0381-B1BK</v>
      </c>
      <c r="B222" t="str">
        <f t="shared" si="22"/>
        <v>香港仓XS</v>
      </c>
      <c r="C222" t="s">
        <v>107</v>
      </c>
      <c r="D222" t="s">
        <v>85</v>
      </c>
      <c r="E222">
        <v>0</v>
      </c>
      <c r="F222">
        <f t="shared" si="23"/>
        <v>0</v>
      </c>
    </row>
    <row r="223" spans="1:6">
      <c r="A223" t="str">
        <f t="shared" si="21"/>
        <v>香港仓SC104W-0381-B1BK</v>
      </c>
      <c r="B223" t="str">
        <f t="shared" si="22"/>
        <v>香港仓S</v>
      </c>
      <c r="C223" t="s">
        <v>107</v>
      </c>
      <c r="D223" t="s">
        <v>86</v>
      </c>
      <c r="E223">
        <v>29</v>
      </c>
      <c r="F223">
        <f t="shared" si="23"/>
        <v>29</v>
      </c>
    </row>
    <row r="224" spans="1:6">
      <c r="A224" t="str">
        <f t="shared" si="21"/>
        <v>香港仓MC104W-0381-B1BK</v>
      </c>
      <c r="B224" t="str">
        <f t="shared" si="22"/>
        <v>香港仓M</v>
      </c>
      <c r="C224" t="s">
        <v>107</v>
      </c>
      <c r="D224" t="s">
        <v>87</v>
      </c>
      <c r="E224">
        <v>23</v>
      </c>
      <c r="F224">
        <f t="shared" si="23"/>
        <v>23</v>
      </c>
    </row>
    <row r="225" spans="1:6">
      <c r="A225" t="str">
        <f t="shared" si="21"/>
        <v>香港仓LC104W-0381-B1BK</v>
      </c>
      <c r="B225" t="str">
        <f t="shared" si="22"/>
        <v>香港仓L</v>
      </c>
      <c r="C225" t="s">
        <v>107</v>
      </c>
      <c r="D225" t="s">
        <v>88</v>
      </c>
      <c r="E225">
        <v>14</v>
      </c>
      <c r="F225">
        <f t="shared" si="23"/>
        <v>14</v>
      </c>
    </row>
    <row r="226" spans="1:6">
      <c r="A226" t="str">
        <f t="shared" si="21"/>
        <v>香港仓XLC104W-0381-B1BK</v>
      </c>
      <c r="B226" t="str">
        <f t="shared" si="22"/>
        <v>香港仓XL</v>
      </c>
      <c r="C226" t="s">
        <v>107</v>
      </c>
      <c r="D226" t="s">
        <v>89</v>
      </c>
      <c r="E226">
        <v>14</v>
      </c>
      <c r="F226">
        <f t="shared" si="23"/>
        <v>14</v>
      </c>
    </row>
    <row r="227" spans="1:6">
      <c r="A227" t="str">
        <f t="shared" si="21"/>
        <v>南浦正品仓XSC104W-0381-B1BK</v>
      </c>
      <c r="B227" t="str">
        <f t="shared" si="22"/>
        <v>南浦正品仓XS</v>
      </c>
      <c r="C227" t="s">
        <v>107</v>
      </c>
      <c r="D227" t="s">
        <v>90</v>
      </c>
      <c r="E227">
        <v>0</v>
      </c>
      <c r="F227">
        <f t="shared" si="23"/>
        <v>0</v>
      </c>
    </row>
    <row r="228" spans="1:6">
      <c r="A228" t="str">
        <f t="shared" si="21"/>
        <v>南浦正品仓SC104W-0381-B1BK</v>
      </c>
      <c r="B228" t="str">
        <f t="shared" si="22"/>
        <v>南浦正品仓S</v>
      </c>
      <c r="C228" t="s">
        <v>107</v>
      </c>
      <c r="D228" t="s">
        <v>91</v>
      </c>
      <c r="E228">
        <v>8</v>
      </c>
      <c r="F228">
        <f t="shared" si="23"/>
        <v>8</v>
      </c>
    </row>
    <row r="229" spans="1:6">
      <c r="A229" t="str">
        <f t="shared" si="21"/>
        <v>南浦正品仓MC104W-0381-B1BK</v>
      </c>
      <c r="B229" t="str">
        <f t="shared" si="22"/>
        <v>南浦正品仓M</v>
      </c>
      <c r="C229" t="s">
        <v>107</v>
      </c>
      <c r="D229" t="s">
        <v>92</v>
      </c>
      <c r="E229">
        <v>6</v>
      </c>
      <c r="F229">
        <f t="shared" si="23"/>
        <v>6</v>
      </c>
    </row>
    <row r="230" spans="1:6">
      <c r="A230" t="str">
        <f t="shared" si="21"/>
        <v>南浦正品仓LC104W-0381-B1BK</v>
      </c>
      <c r="B230" t="str">
        <f t="shared" si="22"/>
        <v>南浦正品仓L</v>
      </c>
      <c r="C230" t="s">
        <v>107</v>
      </c>
      <c r="D230" t="s">
        <v>93</v>
      </c>
      <c r="E230">
        <v>4</v>
      </c>
      <c r="F230">
        <f t="shared" si="23"/>
        <v>4</v>
      </c>
    </row>
    <row r="231" spans="1:6">
      <c r="A231" t="str">
        <f t="shared" si="21"/>
        <v>南浦正品仓XLC104W-0381-B1BK</v>
      </c>
      <c r="B231" t="str">
        <f t="shared" si="22"/>
        <v>南浦正品仓XL</v>
      </c>
      <c r="C231" t="s">
        <v>107</v>
      </c>
      <c r="D231" t="s">
        <v>94</v>
      </c>
      <c r="E231">
        <v>5</v>
      </c>
      <c r="F231">
        <f t="shared" si="23"/>
        <v>5</v>
      </c>
    </row>
    <row r="232" spans="1:6">
      <c r="A232" t="str">
        <f t="shared" si="21"/>
        <v>南浦拍照样衣仓SC104W-0381-B1BK</v>
      </c>
      <c r="B232" t="str">
        <f t="shared" si="22"/>
        <v>南浦拍照样衣仓S</v>
      </c>
      <c r="C232" t="s">
        <v>107</v>
      </c>
      <c r="D232" t="s">
        <v>95</v>
      </c>
      <c r="F232">
        <f t="shared" si="23"/>
        <v>0</v>
      </c>
    </row>
    <row r="233" spans="1:6">
      <c r="A233" t="str">
        <f t="shared" si="21"/>
        <v>南浦拍照样衣仓XSC104W-0381-B1BK</v>
      </c>
      <c r="B233" t="str">
        <f t="shared" si="22"/>
        <v>南浦拍照样衣仓XS</v>
      </c>
      <c r="C233" t="s">
        <v>107</v>
      </c>
      <c r="D233" t="s">
        <v>96</v>
      </c>
      <c r="F233">
        <f t="shared" si="23"/>
        <v>0</v>
      </c>
    </row>
    <row r="234" spans="1:6">
      <c r="A234" t="str">
        <f t="shared" si="21"/>
        <v>南浦拍照样衣仓MC104W-0381-B1BK</v>
      </c>
      <c r="B234" t="str">
        <f t="shared" si="22"/>
        <v>南浦拍照样衣仓M</v>
      </c>
      <c r="C234" t="s">
        <v>107</v>
      </c>
      <c r="D234" t="s">
        <v>97</v>
      </c>
      <c r="F234">
        <f t="shared" si="23"/>
        <v>0</v>
      </c>
    </row>
    <row r="235" spans="1:6">
      <c r="A235" t="str">
        <f t="shared" si="21"/>
        <v>南浦拍照样衣仓LC104W-0381-B1BK</v>
      </c>
      <c r="B235" t="str">
        <f t="shared" si="22"/>
        <v>南浦拍照样衣仓L</v>
      </c>
      <c r="C235" t="s">
        <v>107</v>
      </c>
      <c r="D235" t="s">
        <v>98</v>
      </c>
      <c r="F235">
        <f t="shared" si="23"/>
        <v>0</v>
      </c>
    </row>
    <row r="236" spans="1:6">
      <c r="A236" t="str">
        <f t="shared" si="21"/>
        <v>南浦拍照样衣仓XLC104W-0381-B1BK</v>
      </c>
      <c r="B236" t="str">
        <f t="shared" si="22"/>
        <v>南浦拍照样衣仓XL</v>
      </c>
      <c r="C236" t="s">
        <v>107</v>
      </c>
      <c r="D236" t="s">
        <v>99</v>
      </c>
      <c r="F236">
        <f t="shared" si="23"/>
        <v>0</v>
      </c>
    </row>
    <row r="237" spans="1:6">
      <c r="A237" t="str">
        <f t="shared" si="21"/>
        <v>南浦拍照样衣仓FC104W-0381-B1BK</v>
      </c>
      <c r="B237" t="str">
        <f t="shared" si="22"/>
        <v>南浦拍照样衣仓F</v>
      </c>
      <c r="C237" t="s">
        <v>107</v>
      </c>
      <c r="D237" t="s">
        <v>100</v>
      </c>
      <c r="F237">
        <f t="shared" si="23"/>
        <v>0</v>
      </c>
    </row>
    <row r="238" spans="1:6">
      <c r="A238" t="str">
        <f t="shared" ref="A238:A263" si="24">B238&amp;C238</f>
        <v>大货样衣仓XSCW403KW0045W1</v>
      </c>
      <c r="B238" t="str">
        <f t="shared" ref="B238:B263" si="25">RIGHT(D238,LEN(D238)-FIND(":",D238,1))</f>
        <v>大货样衣仓XS</v>
      </c>
      <c r="C238" t="s">
        <v>108</v>
      </c>
      <c r="D238" t="s">
        <v>75</v>
      </c>
      <c r="F238">
        <f t="shared" ref="F238:F263" si="26">E238</f>
        <v>0</v>
      </c>
    </row>
    <row r="239" spans="1:6">
      <c r="A239" t="str">
        <f t="shared" si="24"/>
        <v>大货样衣仓SCW403KW0045W1</v>
      </c>
      <c r="B239" t="str">
        <f t="shared" si="25"/>
        <v>大货样衣仓S</v>
      </c>
      <c r="C239" t="s">
        <v>108</v>
      </c>
      <c r="D239" t="s">
        <v>76</v>
      </c>
      <c r="E239">
        <v>1</v>
      </c>
      <c r="F239">
        <f t="shared" si="26"/>
        <v>1</v>
      </c>
    </row>
    <row r="240" spans="1:6">
      <c r="A240" t="str">
        <f t="shared" si="24"/>
        <v>大货样衣仓MCW403KW0045W1</v>
      </c>
      <c r="B240" t="str">
        <f t="shared" si="25"/>
        <v>大货样衣仓M</v>
      </c>
      <c r="C240" t="s">
        <v>108</v>
      </c>
      <c r="D240" t="s">
        <v>77</v>
      </c>
      <c r="F240">
        <f t="shared" si="26"/>
        <v>0</v>
      </c>
    </row>
    <row r="241" spans="1:6">
      <c r="A241" t="str">
        <f t="shared" si="24"/>
        <v>大货样衣仓LCW403KW0045W1</v>
      </c>
      <c r="B241" t="str">
        <f t="shared" si="25"/>
        <v>大货样衣仓L</v>
      </c>
      <c r="C241" t="s">
        <v>108</v>
      </c>
      <c r="D241" t="s">
        <v>78</v>
      </c>
      <c r="F241">
        <f t="shared" si="26"/>
        <v>0</v>
      </c>
    </row>
    <row r="242" spans="1:6">
      <c r="A242" t="str">
        <f t="shared" si="24"/>
        <v>大货样衣仓XLCW403KW0045W1</v>
      </c>
      <c r="B242" t="str">
        <f t="shared" si="25"/>
        <v>大货样衣仓XL</v>
      </c>
      <c r="C242" t="s">
        <v>108</v>
      </c>
      <c r="D242" t="s">
        <v>79</v>
      </c>
      <c r="F242">
        <f t="shared" si="26"/>
        <v>0</v>
      </c>
    </row>
    <row r="243" spans="1:6">
      <c r="A243" t="str">
        <f t="shared" si="24"/>
        <v>武汉仓XSCW403KW0045W1</v>
      </c>
      <c r="B243" t="str">
        <f t="shared" si="25"/>
        <v>武汉仓XS</v>
      </c>
      <c r="C243" t="s">
        <v>108</v>
      </c>
      <c r="D243" t="s">
        <v>80</v>
      </c>
      <c r="E243">
        <v>0</v>
      </c>
      <c r="F243">
        <f t="shared" si="26"/>
        <v>0</v>
      </c>
    </row>
    <row r="244" spans="1:6">
      <c r="A244" t="str">
        <f t="shared" si="24"/>
        <v>武汉仓SCW403KW0045W1</v>
      </c>
      <c r="B244" t="str">
        <f t="shared" si="25"/>
        <v>武汉仓S</v>
      </c>
      <c r="C244" t="s">
        <v>108</v>
      </c>
      <c r="D244" t="s">
        <v>81</v>
      </c>
      <c r="E244">
        <v>2</v>
      </c>
      <c r="F244">
        <f t="shared" si="26"/>
        <v>2</v>
      </c>
    </row>
    <row r="245" spans="1:6">
      <c r="A245" t="str">
        <f t="shared" si="24"/>
        <v>武汉仓MCW403KW0045W1</v>
      </c>
      <c r="B245" t="str">
        <f t="shared" si="25"/>
        <v>武汉仓M</v>
      </c>
      <c r="C245" t="s">
        <v>108</v>
      </c>
      <c r="D245" t="s">
        <v>82</v>
      </c>
      <c r="E245">
        <v>2</v>
      </c>
      <c r="F245">
        <f t="shared" si="26"/>
        <v>2</v>
      </c>
    </row>
    <row r="246" spans="1:6">
      <c r="A246" t="str">
        <f t="shared" si="24"/>
        <v>武汉仓LCW403KW0045W1</v>
      </c>
      <c r="B246" t="str">
        <f t="shared" si="25"/>
        <v>武汉仓L</v>
      </c>
      <c r="C246" t="s">
        <v>108</v>
      </c>
      <c r="D246" t="s">
        <v>83</v>
      </c>
      <c r="E246">
        <v>2</v>
      </c>
      <c r="F246">
        <f t="shared" si="26"/>
        <v>2</v>
      </c>
    </row>
    <row r="247" spans="1:6">
      <c r="A247" t="str">
        <f t="shared" si="24"/>
        <v>武汉仓XLCW403KW0045W1</v>
      </c>
      <c r="B247" t="str">
        <f t="shared" si="25"/>
        <v>武汉仓XL</v>
      </c>
      <c r="C247" t="s">
        <v>108</v>
      </c>
      <c r="D247" t="s">
        <v>84</v>
      </c>
      <c r="E247">
        <v>1</v>
      </c>
      <c r="F247">
        <f t="shared" si="26"/>
        <v>1</v>
      </c>
    </row>
    <row r="248" spans="1:6">
      <c r="A248" t="str">
        <f t="shared" si="24"/>
        <v>香港仓XSCW403KW0045W1</v>
      </c>
      <c r="B248" t="str">
        <f t="shared" si="25"/>
        <v>香港仓XS</v>
      </c>
      <c r="C248" t="s">
        <v>108</v>
      </c>
      <c r="D248" t="s">
        <v>85</v>
      </c>
      <c r="E248">
        <v>0</v>
      </c>
      <c r="F248">
        <f t="shared" si="26"/>
        <v>0</v>
      </c>
    </row>
    <row r="249" spans="1:6">
      <c r="A249" t="str">
        <f t="shared" si="24"/>
        <v>香港仓SCW403KW0045W1</v>
      </c>
      <c r="B249" t="str">
        <f t="shared" si="25"/>
        <v>香港仓S</v>
      </c>
      <c r="C249" t="s">
        <v>108</v>
      </c>
      <c r="D249" t="s">
        <v>86</v>
      </c>
      <c r="E249">
        <v>23</v>
      </c>
      <c r="F249">
        <f t="shared" si="26"/>
        <v>23</v>
      </c>
    </row>
    <row r="250" spans="1:6">
      <c r="A250" t="str">
        <f t="shared" si="24"/>
        <v>香港仓MCW403KW0045W1</v>
      </c>
      <c r="B250" t="str">
        <f t="shared" si="25"/>
        <v>香港仓M</v>
      </c>
      <c r="C250" t="s">
        <v>108</v>
      </c>
      <c r="D250" t="s">
        <v>87</v>
      </c>
      <c r="E250">
        <v>25</v>
      </c>
      <c r="F250">
        <f t="shared" si="26"/>
        <v>25</v>
      </c>
    </row>
    <row r="251" spans="1:6">
      <c r="A251" t="str">
        <f t="shared" si="24"/>
        <v>香港仓LCW403KW0045W1</v>
      </c>
      <c r="B251" t="str">
        <f t="shared" si="25"/>
        <v>香港仓L</v>
      </c>
      <c r="C251" t="s">
        <v>108</v>
      </c>
      <c r="D251" t="s">
        <v>88</v>
      </c>
      <c r="E251">
        <v>24</v>
      </c>
      <c r="F251">
        <f t="shared" si="26"/>
        <v>24</v>
      </c>
    </row>
    <row r="252" spans="1:6">
      <c r="A252" t="str">
        <f t="shared" si="24"/>
        <v>香港仓XLCW403KW0045W1</v>
      </c>
      <c r="B252" t="str">
        <f t="shared" si="25"/>
        <v>香港仓XL</v>
      </c>
      <c r="C252" t="s">
        <v>108</v>
      </c>
      <c r="D252" t="s">
        <v>89</v>
      </c>
      <c r="E252">
        <v>8</v>
      </c>
      <c r="F252">
        <f t="shared" si="26"/>
        <v>8</v>
      </c>
    </row>
    <row r="253" spans="1:6">
      <c r="A253" t="str">
        <f t="shared" si="24"/>
        <v>南浦正品仓XSCW403KW0045W1</v>
      </c>
      <c r="B253" t="str">
        <f t="shared" si="25"/>
        <v>南浦正品仓XS</v>
      </c>
      <c r="C253" t="s">
        <v>108</v>
      </c>
      <c r="D253" t="s">
        <v>90</v>
      </c>
      <c r="E253">
        <v>0</v>
      </c>
      <c r="F253">
        <f t="shared" si="26"/>
        <v>0</v>
      </c>
    </row>
    <row r="254" spans="1:6">
      <c r="A254" t="str">
        <f t="shared" si="24"/>
        <v>南浦正品仓SCW403KW0045W1</v>
      </c>
      <c r="B254" t="str">
        <f t="shared" si="25"/>
        <v>南浦正品仓S</v>
      </c>
      <c r="C254" t="s">
        <v>108</v>
      </c>
      <c r="D254" t="s">
        <v>91</v>
      </c>
      <c r="E254">
        <v>30</v>
      </c>
      <c r="F254">
        <f t="shared" si="26"/>
        <v>30</v>
      </c>
    </row>
    <row r="255" spans="1:6">
      <c r="A255" t="str">
        <f t="shared" si="24"/>
        <v>南浦正品仓MCW403KW0045W1</v>
      </c>
      <c r="B255" t="str">
        <f t="shared" si="25"/>
        <v>南浦正品仓M</v>
      </c>
      <c r="C255" t="s">
        <v>108</v>
      </c>
      <c r="D255" t="s">
        <v>92</v>
      </c>
      <c r="E255">
        <v>31</v>
      </c>
      <c r="F255">
        <f t="shared" si="26"/>
        <v>31</v>
      </c>
    </row>
    <row r="256" spans="1:6">
      <c r="A256" t="str">
        <f t="shared" si="24"/>
        <v>南浦正品仓LCW403KW0045W1</v>
      </c>
      <c r="B256" t="str">
        <f t="shared" si="25"/>
        <v>南浦正品仓L</v>
      </c>
      <c r="C256" t="s">
        <v>108</v>
      </c>
      <c r="D256" t="s">
        <v>93</v>
      </c>
      <c r="E256">
        <v>32</v>
      </c>
      <c r="F256">
        <f t="shared" si="26"/>
        <v>32</v>
      </c>
    </row>
    <row r="257" spans="1:6">
      <c r="A257" t="str">
        <f t="shared" si="24"/>
        <v>南浦正品仓XLCW403KW0045W1</v>
      </c>
      <c r="B257" t="str">
        <f t="shared" si="25"/>
        <v>南浦正品仓XL</v>
      </c>
      <c r="C257" t="s">
        <v>108</v>
      </c>
      <c r="D257" t="s">
        <v>94</v>
      </c>
      <c r="E257">
        <v>10</v>
      </c>
      <c r="F257">
        <f t="shared" si="26"/>
        <v>10</v>
      </c>
    </row>
    <row r="258" spans="1:6">
      <c r="A258" t="str">
        <f t="shared" si="24"/>
        <v>南浦拍照样衣仓SCW403KW0045W1</v>
      </c>
      <c r="B258" t="str">
        <f t="shared" si="25"/>
        <v>南浦拍照样衣仓S</v>
      </c>
      <c r="C258" t="s">
        <v>108</v>
      </c>
      <c r="D258" t="s">
        <v>95</v>
      </c>
      <c r="F258">
        <f t="shared" si="26"/>
        <v>0</v>
      </c>
    </row>
    <row r="259" spans="1:6">
      <c r="A259" t="str">
        <f t="shared" si="24"/>
        <v>南浦拍照样衣仓XSCW403KW0045W1</v>
      </c>
      <c r="B259" t="str">
        <f t="shared" si="25"/>
        <v>南浦拍照样衣仓XS</v>
      </c>
      <c r="C259" t="s">
        <v>108</v>
      </c>
      <c r="D259" t="s">
        <v>96</v>
      </c>
      <c r="F259">
        <f t="shared" si="26"/>
        <v>0</v>
      </c>
    </row>
    <row r="260" spans="1:6">
      <c r="A260" t="str">
        <f t="shared" si="24"/>
        <v>南浦拍照样衣仓MCW403KW0045W1</v>
      </c>
      <c r="B260" t="str">
        <f t="shared" si="25"/>
        <v>南浦拍照样衣仓M</v>
      </c>
      <c r="C260" t="s">
        <v>108</v>
      </c>
      <c r="D260" t="s">
        <v>97</v>
      </c>
      <c r="F260">
        <f t="shared" si="26"/>
        <v>0</v>
      </c>
    </row>
    <row r="261" spans="1:6">
      <c r="A261" t="str">
        <f t="shared" si="24"/>
        <v>南浦拍照样衣仓LCW403KW0045W1</v>
      </c>
      <c r="B261" t="str">
        <f t="shared" si="25"/>
        <v>南浦拍照样衣仓L</v>
      </c>
      <c r="C261" t="s">
        <v>108</v>
      </c>
      <c r="D261" t="s">
        <v>98</v>
      </c>
      <c r="F261">
        <f t="shared" si="26"/>
        <v>0</v>
      </c>
    </row>
    <row r="262" spans="1:6">
      <c r="A262" t="str">
        <f t="shared" si="24"/>
        <v>南浦拍照样衣仓XLCW403KW0045W1</v>
      </c>
      <c r="B262" t="str">
        <f t="shared" si="25"/>
        <v>南浦拍照样衣仓XL</v>
      </c>
      <c r="C262" t="s">
        <v>108</v>
      </c>
      <c r="D262" t="s">
        <v>99</v>
      </c>
      <c r="F262">
        <f t="shared" si="26"/>
        <v>0</v>
      </c>
    </row>
    <row r="263" spans="1:6">
      <c r="A263" t="str">
        <f t="shared" si="24"/>
        <v>南浦拍照样衣仓FCW403KW0045W1</v>
      </c>
      <c r="B263" t="str">
        <f t="shared" si="25"/>
        <v>南浦拍照样衣仓F</v>
      </c>
      <c r="C263" t="s">
        <v>108</v>
      </c>
      <c r="D263" t="s">
        <v>100</v>
      </c>
      <c r="F263">
        <f t="shared" si="26"/>
        <v>0</v>
      </c>
    </row>
    <row r="264" spans="1:6">
      <c r="A264" t="str">
        <f t="shared" ref="A264:A295" si="27">B264&amp;C264</f>
        <v>大货样衣仓XSC104S-0157-S4BK</v>
      </c>
      <c r="B264" t="str">
        <f t="shared" ref="B264:B295" si="28">RIGHT(D264,LEN(D264)-FIND(":",D264,1))</f>
        <v>大货样衣仓XS</v>
      </c>
      <c r="C264" t="s">
        <v>109</v>
      </c>
      <c r="D264" t="s">
        <v>75</v>
      </c>
      <c r="F264">
        <f t="shared" ref="F264:F295" si="29">E264</f>
        <v>0</v>
      </c>
    </row>
    <row r="265" spans="1:6">
      <c r="A265" t="str">
        <f t="shared" si="27"/>
        <v>大货样衣仓SC104S-0157-S4BK</v>
      </c>
      <c r="B265" t="str">
        <f t="shared" si="28"/>
        <v>大货样衣仓S</v>
      </c>
      <c r="C265" t="s">
        <v>109</v>
      </c>
      <c r="D265" t="s">
        <v>76</v>
      </c>
      <c r="E265">
        <v>1</v>
      </c>
      <c r="F265">
        <f t="shared" si="29"/>
        <v>1</v>
      </c>
    </row>
    <row r="266" spans="1:6">
      <c r="A266" t="str">
        <f t="shared" si="27"/>
        <v>大货样衣仓MC104S-0157-S4BK</v>
      </c>
      <c r="B266" t="str">
        <f t="shared" si="28"/>
        <v>大货样衣仓M</v>
      </c>
      <c r="C266" t="s">
        <v>109</v>
      </c>
      <c r="D266" t="s">
        <v>77</v>
      </c>
      <c r="F266">
        <f t="shared" si="29"/>
        <v>0</v>
      </c>
    </row>
    <row r="267" spans="1:6">
      <c r="A267" t="str">
        <f t="shared" si="27"/>
        <v>大货样衣仓LC104S-0157-S4BK</v>
      </c>
      <c r="B267" t="str">
        <f t="shared" si="28"/>
        <v>大货样衣仓L</v>
      </c>
      <c r="C267" t="s">
        <v>109</v>
      </c>
      <c r="D267" t="s">
        <v>78</v>
      </c>
      <c r="F267">
        <f t="shared" si="29"/>
        <v>0</v>
      </c>
    </row>
    <row r="268" spans="1:6">
      <c r="A268" t="str">
        <f t="shared" si="27"/>
        <v>大货样衣仓XLC104S-0157-S4BK</v>
      </c>
      <c r="B268" t="str">
        <f t="shared" si="28"/>
        <v>大货样衣仓XL</v>
      </c>
      <c r="C268" t="s">
        <v>109</v>
      </c>
      <c r="D268" t="s">
        <v>79</v>
      </c>
      <c r="F268">
        <f t="shared" si="29"/>
        <v>0</v>
      </c>
    </row>
    <row r="269" spans="1:6">
      <c r="A269" t="str">
        <f t="shared" si="27"/>
        <v>武汉仓XSC104S-0157-S4BK</v>
      </c>
      <c r="B269" t="str">
        <f t="shared" si="28"/>
        <v>武汉仓XS</v>
      </c>
      <c r="C269" t="s">
        <v>109</v>
      </c>
      <c r="D269" t="s">
        <v>80</v>
      </c>
      <c r="E269">
        <v>0</v>
      </c>
      <c r="F269">
        <f t="shared" si="29"/>
        <v>0</v>
      </c>
    </row>
    <row r="270" spans="1:6">
      <c r="A270" t="str">
        <f t="shared" si="27"/>
        <v>武汉仓SC104S-0157-S4BK</v>
      </c>
      <c r="B270" t="str">
        <f t="shared" si="28"/>
        <v>武汉仓S</v>
      </c>
      <c r="C270" t="s">
        <v>109</v>
      </c>
      <c r="D270" t="s">
        <v>81</v>
      </c>
      <c r="E270">
        <v>2</v>
      </c>
      <c r="F270">
        <f t="shared" si="29"/>
        <v>2</v>
      </c>
    </row>
    <row r="271" spans="1:6">
      <c r="A271" t="str">
        <f t="shared" si="27"/>
        <v>武汉仓MC104S-0157-S4BK</v>
      </c>
      <c r="B271" t="str">
        <f t="shared" si="28"/>
        <v>武汉仓M</v>
      </c>
      <c r="C271" t="s">
        <v>109</v>
      </c>
      <c r="D271" t="s">
        <v>82</v>
      </c>
      <c r="E271">
        <v>2</v>
      </c>
      <c r="F271">
        <f t="shared" si="29"/>
        <v>2</v>
      </c>
    </row>
    <row r="272" spans="1:6">
      <c r="A272" t="str">
        <f t="shared" si="27"/>
        <v>武汉仓LC104S-0157-S4BK</v>
      </c>
      <c r="B272" t="str">
        <f t="shared" si="28"/>
        <v>武汉仓L</v>
      </c>
      <c r="C272" t="s">
        <v>109</v>
      </c>
      <c r="D272" t="s">
        <v>83</v>
      </c>
      <c r="E272">
        <v>2</v>
      </c>
      <c r="F272">
        <f t="shared" si="29"/>
        <v>2</v>
      </c>
    </row>
    <row r="273" spans="1:6">
      <c r="A273" t="str">
        <f t="shared" si="27"/>
        <v>武汉仓XLC104S-0157-S4BK</v>
      </c>
      <c r="B273" t="str">
        <f t="shared" si="28"/>
        <v>武汉仓XL</v>
      </c>
      <c r="C273" t="s">
        <v>109</v>
      </c>
      <c r="D273" t="s">
        <v>84</v>
      </c>
      <c r="E273">
        <v>1</v>
      </c>
      <c r="F273">
        <f t="shared" si="29"/>
        <v>1</v>
      </c>
    </row>
    <row r="274" spans="1:6">
      <c r="A274" t="str">
        <f t="shared" si="27"/>
        <v>香港仓XSC104S-0157-S4BK</v>
      </c>
      <c r="B274" t="str">
        <f t="shared" si="28"/>
        <v>香港仓XS</v>
      </c>
      <c r="C274" t="s">
        <v>109</v>
      </c>
      <c r="D274" t="s">
        <v>85</v>
      </c>
      <c r="E274">
        <v>0</v>
      </c>
      <c r="F274">
        <f t="shared" si="29"/>
        <v>0</v>
      </c>
    </row>
    <row r="275" spans="1:6">
      <c r="A275" t="str">
        <f t="shared" si="27"/>
        <v>香港仓SC104S-0157-S4BK</v>
      </c>
      <c r="B275" t="str">
        <f t="shared" si="28"/>
        <v>香港仓S</v>
      </c>
      <c r="C275" t="s">
        <v>109</v>
      </c>
      <c r="D275" t="s">
        <v>86</v>
      </c>
      <c r="E275">
        <v>19</v>
      </c>
      <c r="F275">
        <f t="shared" si="29"/>
        <v>19</v>
      </c>
    </row>
    <row r="276" spans="1:6">
      <c r="A276" t="str">
        <f t="shared" si="27"/>
        <v>香港仓MC104S-0157-S4BK</v>
      </c>
      <c r="B276" t="str">
        <f t="shared" si="28"/>
        <v>香港仓M</v>
      </c>
      <c r="C276" t="s">
        <v>109</v>
      </c>
      <c r="D276" t="s">
        <v>87</v>
      </c>
      <c r="E276">
        <v>28</v>
      </c>
      <c r="F276">
        <f t="shared" si="29"/>
        <v>28</v>
      </c>
    </row>
    <row r="277" spans="1:6">
      <c r="A277" t="str">
        <f t="shared" si="27"/>
        <v>香港仓LC104S-0157-S4BK</v>
      </c>
      <c r="B277" t="str">
        <f t="shared" si="28"/>
        <v>香港仓L</v>
      </c>
      <c r="C277" t="s">
        <v>109</v>
      </c>
      <c r="D277" t="s">
        <v>88</v>
      </c>
      <c r="E277">
        <v>22</v>
      </c>
      <c r="F277">
        <f t="shared" si="29"/>
        <v>22</v>
      </c>
    </row>
    <row r="278" spans="1:6">
      <c r="A278" t="str">
        <f t="shared" si="27"/>
        <v>香港仓XLC104S-0157-S4BK</v>
      </c>
      <c r="B278" t="str">
        <f t="shared" si="28"/>
        <v>香港仓XL</v>
      </c>
      <c r="C278" t="s">
        <v>109</v>
      </c>
      <c r="D278" t="s">
        <v>89</v>
      </c>
      <c r="E278">
        <v>11</v>
      </c>
      <c r="F278">
        <f t="shared" si="29"/>
        <v>11</v>
      </c>
    </row>
    <row r="279" spans="1:6">
      <c r="A279" t="str">
        <f t="shared" si="27"/>
        <v>南浦正品仓XSC104S-0157-S4BK</v>
      </c>
      <c r="B279" t="str">
        <f t="shared" si="28"/>
        <v>南浦正品仓XS</v>
      </c>
      <c r="C279" t="s">
        <v>109</v>
      </c>
      <c r="D279" t="s">
        <v>90</v>
      </c>
      <c r="E279">
        <v>0</v>
      </c>
      <c r="F279">
        <f t="shared" si="29"/>
        <v>0</v>
      </c>
    </row>
    <row r="280" spans="1:6">
      <c r="A280" t="str">
        <f t="shared" si="27"/>
        <v>南浦正品仓SC104S-0157-S4BK</v>
      </c>
      <c r="B280" t="str">
        <f t="shared" si="28"/>
        <v>南浦正品仓S</v>
      </c>
      <c r="C280" t="s">
        <v>109</v>
      </c>
      <c r="D280" t="s">
        <v>91</v>
      </c>
      <c r="E280">
        <v>14</v>
      </c>
      <c r="F280">
        <f t="shared" si="29"/>
        <v>14</v>
      </c>
    </row>
    <row r="281" spans="1:6">
      <c r="A281" t="str">
        <f t="shared" si="27"/>
        <v>南浦正品仓MC104S-0157-S4BK</v>
      </c>
      <c r="B281" t="str">
        <f t="shared" si="28"/>
        <v>南浦正品仓M</v>
      </c>
      <c r="C281" t="s">
        <v>109</v>
      </c>
      <c r="D281" t="s">
        <v>92</v>
      </c>
      <c r="E281">
        <v>20</v>
      </c>
      <c r="F281">
        <f t="shared" si="29"/>
        <v>20</v>
      </c>
    </row>
    <row r="282" spans="1:6">
      <c r="A282" t="str">
        <f t="shared" si="27"/>
        <v>南浦正品仓LC104S-0157-S4BK</v>
      </c>
      <c r="B282" t="str">
        <f t="shared" si="28"/>
        <v>南浦正品仓L</v>
      </c>
      <c r="C282" t="s">
        <v>109</v>
      </c>
      <c r="D282" t="s">
        <v>93</v>
      </c>
      <c r="E282">
        <v>15</v>
      </c>
      <c r="F282">
        <f t="shared" si="29"/>
        <v>15</v>
      </c>
    </row>
    <row r="283" spans="1:6">
      <c r="A283" t="str">
        <f t="shared" si="27"/>
        <v>南浦正品仓XLC104S-0157-S4BK</v>
      </c>
      <c r="B283" t="str">
        <f t="shared" si="28"/>
        <v>南浦正品仓XL</v>
      </c>
      <c r="C283" t="s">
        <v>109</v>
      </c>
      <c r="D283" t="s">
        <v>94</v>
      </c>
      <c r="E283">
        <v>8</v>
      </c>
      <c r="F283">
        <f t="shared" si="29"/>
        <v>8</v>
      </c>
    </row>
    <row r="284" spans="1:6">
      <c r="A284" t="str">
        <f t="shared" si="27"/>
        <v>南浦拍照样衣仓SC104S-0157-S4BK</v>
      </c>
      <c r="B284" t="str">
        <f t="shared" si="28"/>
        <v>南浦拍照样衣仓S</v>
      </c>
      <c r="C284" t="s">
        <v>109</v>
      </c>
      <c r="D284" t="s">
        <v>95</v>
      </c>
      <c r="F284">
        <f t="shared" si="29"/>
        <v>0</v>
      </c>
    </row>
    <row r="285" spans="1:6">
      <c r="A285" t="str">
        <f t="shared" si="27"/>
        <v>南浦拍照样衣仓XSC104S-0157-S4BK</v>
      </c>
      <c r="B285" t="str">
        <f t="shared" si="28"/>
        <v>南浦拍照样衣仓XS</v>
      </c>
      <c r="C285" t="s">
        <v>109</v>
      </c>
      <c r="D285" t="s">
        <v>96</v>
      </c>
      <c r="F285">
        <f t="shared" si="29"/>
        <v>0</v>
      </c>
    </row>
    <row r="286" spans="1:6">
      <c r="A286" t="str">
        <f t="shared" si="27"/>
        <v>南浦拍照样衣仓MC104S-0157-S4BK</v>
      </c>
      <c r="B286" t="str">
        <f t="shared" si="28"/>
        <v>南浦拍照样衣仓M</v>
      </c>
      <c r="C286" t="s">
        <v>109</v>
      </c>
      <c r="D286" t="s">
        <v>97</v>
      </c>
      <c r="F286">
        <f t="shared" si="29"/>
        <v>0</v>
      </c>
    </row>
    <row r="287" spans="1:6">
      <c r="A287" t="str">
        <f t="shared" si="27"/>
        <v>南浦拍照样衣仓LC104S-0157-S4BK</v>
      </c>
      <c r="B287" t="str">
        <f t="shared" si="28"/>
        <v>南浦拍照样衣仓L</v>
      </c>
      <c r="C287" t="s">
        <v>109</v>
      </c>
      <c r="D287" t="s">
        <v>98</v>
      </c>
      <c r="F287">
        <f t="shared" si="29"/>
        <v>0</v>
      </c>
    </row>
    <row r="288" spans="1:6">
      <c r="A288" t="str">
        <f t="shared" si="27"/>
        <v>南浦拍照样衣仓XLC104S-0157-S4BK</v>
      </c>
      <c r="B288" t="str">
        <f t="shared" si="28"/>
        <v>南浦拍照样衣仓XL</v>
      </c>
      <c r="C288" t="s">
        <v>109</v>
      </c>
      <c r="D288" t="s">
        <v>99</v>
      </c>
      <c r="F288">
        <f t="shared" si="29"/>
        <v>0</v>
      </c>
    </row>
    <row r="289" spans="1:6">
      <c r="A289" t="str">
        <f t="shared" si="27"/>
        <v>南浦拍照样衣仓FC104S-0157-S4BK</v>
      </c>
      <c r="B289" t="str">
        <f t="shared" si="28"/>
        <v>南浦拍照样衣仓F</v>
      </c>
      <c r="C289" t="s">
        <v>109</v>
      </c>
      <c r="D289" t="s">
        <v>100</v>
      </c>
      <c r="F289">
        <f t="shared" si="29"/>
        <v>0</v>
      </c>
    </row>
    <row r="290" spans="1:6">
      <c r="A290" t="str">
        <f t="shared" si="27"/>
        <v>大货样衣仓XSC104S-0354-B2WH</v>
      </c>
      <c r="B290" t="str">
        <f t="shared" si="28"/>
        <v>大货样衣仓XS</v>
      </c>
      <c r="C290" t="s">
        <v>110</v>
      </c>
      <c r="D290" t="s">
        <v>75</v>
      </c>
      <c r="F290">
        <f t="shared" si="29"/>
        <v>0</v>
      </c>
    </row>
    <row r="291" spans="1:6">
      <c r="A291" t="str">
        <f t="shared" si="27"/>
        <v>大货样衣仓SC104S-0354-B2WH</v>
      </c>
      <c r="B291" t="str">
        <f t="shared" si="28"/>
        <v>大货样衣仓S</v>
      </c>
      <c r="C291" t="s">
        <v>110</v>
      </c>
      <c r="D291" t="s">
        <v>76</v>
      </c>
      <c r="E291">
        <v>1</v>
      </c>
      <c r="F291">
        <f t="shared" si="29"/>
        <v>1</v>
      </c>
    </row>
    <row r="292" spans="1:6">
      <c r="A292" t="str">
        <f t="shared" si="27"/>
        <v>大货样衣仓MC104S-0354-B2WH</v>
      </c>
      <c r="B292" t="str">
        <f t="shared" si="28"/>
        <v>大货样衣仓M</v>
      </c>
      <c r="C292" t="s">
        <v>110</v>
      </c>
      <c r="D292" t="s">
        <v>77</v>
      </c>
      <c r="F292">
        <f t="shared" si="29"/>
        <v>0</v>
      </c>
    </row>
    <row r="293" spans="1:6">
      <c r="A293" t="str">
        <f t="shared" si="27"/>
        <v>大货样衣仓LC104S-0354-B2WH</v>
      </c>
      <c r="B293" t="str">
        <f t="shared" si="28"/>
        <v>大货样衣仓L</v>
      </c>
      <c r="C293" t="s">
        <v>110</v>
      </c>
      <c r="D293" t="s">
        <v>78</v>
      </c>
      <c r="F293">
        <f t="shared" si="29"/>
        <v>0</v>
      </c>
    </row>
    <row r="294" spans="1:6">
      <c r="A294" t="str">
        <f t="shared" si="27"/>
        <v>大货样衣仓XLC104S-0354-B2WH</v>
      </c>
      <c r="B294" t="str">
        <f t="shared" si="28"/>
        <v>大货样衣仓XL</v>
      </c>
      <c r="C294" t="s">
        <v>110</v>
      </c>
      <c r="D294" t="s">
        <v>79</v>
      </c>
      <c r="F294">
        <f t="shared" si="29"/>
        <v>0</v>
      </c>
    </row>
    <row r="295" spans="1:6">
      <c r="A295" t="str">
        <f t="shared" si="27"/>
        <v>武汉仓XSC104S-0354-B2WH</v>
      </c>
      <c r="B295" t="str">
        <f t="shared" si="28"/>
        <v>武汉仓XS</v>
      </c>
      <c r="C295" t="s">
        <v>110</v>
      </c>
      <c r="D295" t="s">
        <v>80</v>
      </c>
      <c r="E295">
        <v>0</v>
      </c>
      <c r="F295">
        <f t="shared" si="29"/>
        <v>0</v>
      </c>
    </row>
    <row r="296" spans="1:6">
      <c r="A296" t="str">
        <f t="shared" ref="A296:A327" si="30">B296&amp;C296</f>
        <v>武汉仓SC104S-0354-B2WH</v>
      </c>
      <c r="B296" t="str">
        <f t="shared" ref="B296:B327" si="31">RIGHT(D296,LEN(D296)-FIND(":",D296,1))</f>
        <v>武汉仓S</v>
      </c>
      <c r="C296" t="s">
        <v>110</v>
      </c>
      <c r="D296" t="s">
        <v>81</v>
      </c>
      <c r="E296">
        <v>2</v>
      </c>
      <c r="F296">
        <f t="shared" ref="F296:F327" si="32">E296</f>
        <v>2</v>
      </c>
    </row>
    <row r="297" spans="1:6">
      <c r="A297" t="str">
        <f t="shared" si="30"/>
        <v>武汉仓MC104S-0354-B2WH</v>
      </c>
      <c r="B297" t="str">
        <f t="shared" si="31"/>
        <v>武汉仓M</v>
      </c>
      <c r="C297" t="s">
        <v>110</v>
      </c>
      <c r="D297" t="s">
        <v>82</v>
      </c>
      <c r="E297">
        <v>2</v>
      </c>
      <c r="F297">
        <f t="shared" si="32"/>
        <v>2</v>
      </c>
    </row>
    <row r="298" spans="1:6">
      <c r="A298" t="str">
        <f t="shared" si="30"/>
        <v>武汉仓LC104S-0354-B2WH</v>
      </c>
      <c r="B298" t="str">
        <f t="shared" si="31"/>
        <v>武汉仓L</v>
      </c>
      <c r="C298" t="s">
        <v>110</v>
      </c>
      <c r="D298" t="s">
        <v>83</v>
      </c>
      <c r="E298">
        <v>2</v>
      </c>
      <c r="F298">
        <f t="shared" si="32"/>
        <v>2</v>
      </c>
    </row>
    <row r="299" spans="1:6">
      <c r="A299" t="str">
        <f t="shared" si="30"/>
        <v>武汉仓XLC104S-0354-B2WH</v>
      </c>
      <c r="B299" t="str">
        <f t="shared" si="31"/>
        <v>武汉仓XL</v>
      </c>
      <c r="C299" t="s">
        <v>110</v>
      </c>
      <c r="D299" t="s">
        <v>84</v>
      </c>
      <c r="F299">
        <f t="shared" si="32"/>
        <v>0</v>
      </c>
    </row>
    <row r="300" spans="1:6">
      <c r="A300" t="str">
        <f t="shared" si="30"/>
        <v>香港仓XSC104S-0354-B2WH</v>
      </c>
      <c r="B300" t="str">
        <f t="shared" si="31"/>
        <v>香港仓XS</v>
      </c>
      <c r="C300" t="s">
        <v>110</v>
      </c>
      <c r="D300" t="s">
        <v>85</v>
      </c>
      <c r="E300">
        <v>0</v>
      </c>
      <c r="F300">
        <f t="shared" si="32"/>
        <v>0</v>
      </c>
    </row>
    <row r="301" spans="1:6">
      <c r="A301" t="str">
        <f t="shared" si="30"/>
        <v>香港仓SC104S-0354-B2WH</v>
      </c>
      <c r="B301" t="str">
        <f t="shared" si="31"/>
        <v>香港仓S</v>
      </c>
      <c r="C301" t="s">
        <v>110</v>
      </c>
      <c r="D301" t="s">
        <v>86</v>
      </c>
      <c r="E301">
        <v>29</v>
      </c>
      <c r="F301">
        <f t="shared" si="32"/>
        <v>29</v>
      </c>
    </row>
    <row r="302" spans="1:6">
      <c r="A302" t="str">
        <f t="shared" si="30"/>
        <v>香港仓MC104S-0354-B2WH</v>
      </c>
      <c r="B302" t="str">
        <f t="shared" si="31"/>
        <v>香港仓M</v>
      </c>
      <c r="C302" t="s">
        <v>110</v>
      </c>
      <c r="D302" t="s">
        <v>87</v>
      </c>
      <c r="E302">
        <v>23</v>
      </c>
      <c r="F302">
        <f t="shared" si="32"/>
        <v>23</v>
      </c>
    </row>
    <row r="303" spans="1:6">
      <c r="A303" t="str">
        <f t="shared" si="30"/>
        <v>香港仓LC104S-0354-B2WH</v>
      </c>
      <c r="B303" t="str">
        <f t="shared" si="31"/>
        <v>香港仓L</v>
      </c>
      <c r="C303" t="s">
        <v>110</v>
      </c>
      <c r="D303" t="s">
        <v>88</v>
      </c>
      <c r="E303">
        <v>13</v>
      </c>
      <c r="F303">
        <f t="shared" si="32"/>
        <v>13</v>
      </c>
    </row>
    <row r="304" spans="1:6">
      <c r="A304" t="str">
        <f t="shared" si="30"/>
        <v>香港仓XLC104S-0354-B2WH</v>
      </c>
      <c r="B304" t="str">
        <f t="shared" si="31"/>
        <v>香港仓XL</v>
      </c>
      <c r="C304" t="s">
        <v>110</v>
      </c>
      <c r="D304" t="s">
        <v>89</v>
      </c>
      <c r="F304">
        <f t="shared" si="32"/>
        <v>0</v>
      </c>
    </row>
    <row r="305" spans="1:6">
      <c r="A305" t="str">
        <f t="shared" si="30"/>
        <v>南浦正品仓XSC104S-0354-B2WH</v>
      </c>
      <c r="B305" t="str">
        <f t="shared" si="31"/>
        <v>南浦正品仓XS</v>
      </c>
      <c r="C305" t="s">
        <v>110</v>
      </c>
      <c r="D305" t="s">
        <v>90</v>
      </c>
      <c r="E305">
        <v>0</v>
      </c>
      <c r="F305">
        <f t="shared" si="32"/>
        <v>0</v>
      </c>
    </row>
    <row r="306" spans="1:6">
      <c r="A306" t="str">
        <f t="shared" si="30"/>
        <v>南浦正品仓SC104S-0354-B2WH</v>
      </c>
      <c r="B306" t="str">
        <f t="shared" si="31"/>
        <v>南浦正品仓S</v>
      </c>
      <c r="C306" t="s">
        <v>110</v>
      </c>
      <c r="D306" t="s">
        <v>91</v>
      </c>
      <c r="E306">
        <v>4</v>
      </c>
      <c r="F306">
        <f t="shared" si="32"/>
        <v>4</v>
      </c>
    </row>
    <row r="307" spans="1:6">
      <c r="A307" t="str">
        <f t="shared" si="30"/>
        <v>南浦正品仓MC104S-0354-B2WH</v>
      </c>
      <c r="B307" t="str">
        <f t="shared" si="31"/>
        <v>南浦正品仓M</v>
      </c>
      <c r="C307" t="s">
        <v>110</v>
      </c>
      <c r="D307" t="s">
        <v>92</v>
      </c>
      <c r="E307">
        <v>3</v>
      </c>
      <c r="F307">
        <f t="shared" si="32"/>
        <v>3</v>
      </c>
    </row>
    <row r="308" spans="1:6">
      <c r="A308" t="str">
        <f t="shared" si="30"/>
        <v>南浦正品仓LC104S-0354-B2WH</v>
      </c>
      <c r="B308" t="str">
        <f t="shared" si="31"/>
        <v>南浦正品仓L</v>
      </c>
      <c r="C308" t="s">
        <v>110</v>
      </c>
      <c r="D308" t="s">
        <v>93</v>
      </c>
      <c r="E308">
        <v>2</v>
      </c>
      <c r="F308">
        <f t="shared" si="32"/>
        <v>2</v>
      </c>
    </row>
    <row r="309" spans="1:6">
      <c r="A309" t="str">
        <f t="shared" si="30"/>
        <v>南浦正品仓XLC104S-0354-B2WH</v>
      </c>
      <c r="B309" t="str">
        <f t="shared" si="31"/>
        <v>南浦正品仓XL</v>
      </c>
      <c r="C309" t="s">
        <v>110</v>
      </c>
      <c r="D309" t="s">
        <v>94</v>
      </c>
      <c r="E309">
        <v>0</v>
      </c>
      <c r="F309">
        <f t="shared" si="32"/>
        <v>0</v>
      </c>
    </row>
    <row r="310" spans="1:6">
      <c r="A310" t="str">
        <f t="shared" si="30"/>
        <v>南浦拍照样衣仓SC104S-0354-B2WH</v>
      </c>
      <c r="B310" t="str">
        <f t="shared" si="31"/>
        <v>南浦拍照样衣仓S</v>
      </c>
      <c r="C310" t="s">
        <v>110</v>
      </c>
      <c r="D310" t="s">
        <v>95</v>
      </c>
      <c r="F310">
        <f t="shared" si="32"/>
        <v>0</v>
      </c>
    </row>
    <row r="311" spans="1:6">
      <c r="A311" t="str">
        <f t="shared" si="30"/>
        <v>南浦拍照样衣仓XSC104S-0354-B2WH</v>
      </c>
      <c r="B311" t="str">
        <f t="shared" si="31"/>
        <v>南浦拍照样衣仓XS</v>
      </c>
      <c r="C311" t="s">
        <v>110</v>
      </c>
      <c r="D311" t="s">
        <v>96</v>
      </c>
      <c r="F311">
        <f t="shared" si="32"/>
        <v>0</v>
      </c>
    </row>
    <row r="312" spans="1:6">
      <c r="A312" t="str">
        <f t="shared" si="30"/>
        <v>南浦拍照样衣仓MC104S-0354-B2WH</v>
      </c>
      <c r="B312" t="str">
        <f t="shared" si="31"/>
        <v>南浦拍照样衣仓M</v>
      </c>
      <c r="C312" t="s">
        <v>110</v>
      </c>
      <c r="D312" t="s">
        <v>97</v>
      </c>
      <c r="F312">
        <f t="shared" si="32"/>
        <v>0</v>
      </c>
    </row>
    <row r="313" spans="1:6">
      <c r="A313" t="str">
        <f t="shared" si="30"/>
        <v>南浦拍照样衣仓LC104S-0354-B2WH</v>
      </c>
      <c r="B313" t="str">
        <f t="shared" si="31"/>
        <v>南浦拍照样衣仓L</v>
      </c>
      <c r="C313" t="s">
        <v>110</v>
      </c>
      <c r="D313" t="s">
        <v>98</v>
      </c>
      <c r="F313">
        <f t="shared" si="32"/>
        <v>0</v>
      </c>
    </row>
    <row r="314" spans="1:6">
      <c r="A314" t="str">
        <f t="shared" si="30"/>
        <v>南浦拍照样衣仓XLC104S-0354-B2WH</v>
      </c>
      <c r="B314" t="str">
        <f t="shared" si="31"/>
        <v>南浦拍照样衣仓XL</v>
      </c>
      <c r="C314" t="s">
        <v>110</v>
      </c>
      <c r="D314" t="s">
        <v>99</v>
      </c>
      <c r="F314">
        <f t="shared" si="32"/>
        <v>0</v>
      </c>
    </row>
    <row r="315" spans="1:6">
      <c r="A315" t="str">
        <f t="shared" si="30"/>
        <v>南浦拍照样衣仓FC104S-0354-B2WH</v>
      </c>
      <c r="B315" t="str">
        <f t="shared" si="31"/>
        <v>南浦拍照样衣仓F</v>
      </c>
      <c r="C315" t="s">
        <v>110</v>
      </c>
      <c r="D315" t="s">
        <v>100</v>
      </c>
      <c r="F315">
        <f t="shared" si="32"/>
        <v>0</v>
      </c>
    </row>
    <row r="316" spans="1:6">
      <c r="A316" t="str">
        <f t="shared" si="30"/>
        <v>大货样衣仓XSC104S-0070-B2BK</v>
      </c>
      <c r="B316" t="str">
        <f t="shared" si="31"/>
        <v>大货样衣仓XS</v>
      </c>
      <c r="C316" t="s">
        <v>111</v>
      </c>
      <c r="D316" t="s">
        <v>75</v>
      </c>
      <c r="F316">
        <f t="shared" si="32"/>
        <v>0</v>
      </c>
    </row>
    <row r="317" spans="1:6">
      <c r="A317" t="str">
        <f t="shared" si="30"/>
        <v>大货样衣仓SC104S-0070-B2BK</v>
      </c>
      <c r="B317" t="str">
        <f t="shared" si="31"/>
        <v>大货样衣仓S</v>
      </c>
      <c r="C317" t="s">
        <v>111</v>
      </c>
      <c r="D317" t="s">
        <v>76</v>
      </c>
      <c r="E317">
        <v>1</v>
      </c>
      <c r="F317">
        <f t="shared" si="32"/>
        <v>1</v>
      </c>
    </row>
    <row r="318" spans="1:6">
      <c r="A318" t="str">
        <f t="shared" si="30"/>
        <v>大货样衣仓MC104S-0070-B2BK</v>
      </c>
      <c r="B318" t="str">
        <f t="shared" si="31"/>
        <v>大货样衣仓M</v>
      </c>
      <c r="C318" t="s">
        <v>111</v>
      </c>
      <c r="D318" t="s">
        <v>77</v>
      </c>
      <c r="F318">
        <f t="shared" si="32"/>
        <v>0</v>
      </c>
    </row>
    <row r="319" spans="1:6">
      <c r="A319" t="str">
        <f t="shared" si="30"/>
        <v>大货样衣仓LC104S-0070-B2BK</v>
      </c>
      <c r="B319" t="str">
        <f t="shared" si="31"/>
        <v>大货样衣仓L</v>
      </c>
      <c r="C319" t="s">
        <v>111</v>
      </c>
      <c r="D319" t="s">
        <v>78</v>
      </c>
      <c r="F319">
        <f t="shared" si="32"/>
        <v>0</v>
      </c>
    </row>
    <row r="320" spans="1:6">
      <c r="A320" t="str">
        <f t="shared" si="30"/>
        <v>大货样衣仓XLC104S-0070-B2BK</v>
      </c>
      <c r="B320" t="str">
        <f t="shared" si="31"/>
        <v>大货样衣仓XL</v>
      </c>
      <c r="C320" t="s">
        <v>111</v>
      </c>
      <c r="D320" t="s">
        <v>79</v>
      </c>
      <c r="F320">
        <f t="shared" si="32"/>
        <v>0</v>
      </c>
    </row>
    <row r="321" spans="1:6">
      <c r="A321" t="str">
        <f t="shared" si="30"/>
        <v>武汉仓XSC104S-0070-B2BK</v>
      </c>
      <c r="B321" t="str">
        <f t="shared" si="31"/>
        <v>武汉仓XS</v>
      </c>
      <c r="C321" t="s">
        <v>111</v>
      </c>
      <c r="D321" t="s">
        <v>80</v>
      </c>
      <c r="E321">
        <v>1</v>
      </c>
      <c r="F321">
        <f t="shared" si="32"/>
        <v>1</v>
      </c>
    </row>
    <row r="322" spans="1:6">
      <c r="A322" t="str">
        <f t="shared" si="30"/>
        <v>武汉仓SC104S-0070-B2BK</v>
      </c>
      <c r="B322" t="str">
        <f t="shared" si="31"/>
        <v>武汉仓S</v>
      </c>
      <c r="C322" t="s">
        <v>111</v>
      </c>
      <c r="D322" t="s">
        <v>81</v>
      </c>
      <c r="E322">
        <v>2</v>
      </c>
      <c r="F322">
        <f t="shared" si="32"/>
        <v>2</v>
      </c>
    </row>
    <row r="323" spans="1:6">
      <c r="A323" t="str">
        <f t="shared" si="30"/>
        <v>武汉仓MC104S-0070-B2BK</v>
      </c>
      <c r="B323" t="str">
        <f t="shared" si="31"/>
        <v>武汉仓M</v>
      </c>
      <c r="C323" t="s">
        <v>111</v>
      </c>
      <c r="D323" t="s">
        <v>82</v>
      </c>
      <c r="E323">
        <v>2</v>
      </c>
      <c r="F323">
        <f t="shared" si="32"/>
        <v>2</v>
      </c>
    </row>
    <row r="324" spans="1:6">
      <c r="A324" t="str">
        <f t="shared" si="30"/>
        <v>武汉仓LC104S-0070-B2BK</v>
      </c>
      <c r="B324" t="str">
        <f t="shared" si="31"/>
        <v>武汉仓L</v>
      </c>
      <c r="C324" t="s">
        <v>111</v>
      </c>
      <c r="D324" t="s">
        <v>83</v>
      </c>
      <c r="E324">
        <v>1</v>
      </c>
      <c r="F324">
        <f t="shared" si="32"/>
        <v>1</v>
      </c>
    </row>
    <row r="325" spans="1:6">
      <c r="A325" t="str">
        <f t="shared" si="30"/>
        <v>武汉仓XLC104S-0070-B2BK</v>
      </c>
      <c r="B325" t="str">
        <f t="shared" si="31"/>
        <v>武汉仓XL</v>
      </c>
      <c r="C325" t="s">
        <v>111</v>
      </c>
      <c r="D325" t="s">
        <v>84</v>
      </c>
      <c r="E325">
        <v>1</v>
      </c>
      <c r="F325">
        <f t="shared" si="32"/>
        <v>1</v>
      </c>
    </row>
    <row r="326" spans="1:6">
      <c r="A326" t="str">
        <f t="shared" si="30"/>
        <v>香港仓XSC104S-0070-B2BK</v>
      </c>
      <c r="B326" t="str">
        <f t="shared" si="31"/>
        <v>香港仓XS</v>
      </c>
      <c r="C326" t="s">
        <v>111</v>
      </c>
      <c r="D326" t="s">
        <v>85</v>
      </c>
      <c r="E326">
        <v>5</v>
      </c>
      <c r="F326">
        <f t="shared" si="32"/>
        <v>5</v>
      </c>
    </row>
    <row r="327" spans="1:6">
      <c r="A327" t="str">
        <f t="shared" si="30"/>
        <v>香港仓SC104S-0070-B2BK</v>
      </c>
      <c r="B327" t="str">
        <f t="shared" si="31"/>
        <v>香港仓S</v>
      </c>
      <c r="C327" t="s">
        <v>111</v>
      </c>
      <c r="D327" t="s">
        <v>86</v>
      </c>
      <c r="E327">
        <v>28</v>
      </c>
      <c r="F327">
        <f t="shared" si="32"/>
        <v>28</v>
      </c>
    </row>
    <row r="328" spans="1:6">
      <c r="A328" t="str">
        <f t="shared" ref="A328:A367" si="33">B328&amp;C328</f>
        <v>香港仓MC104S-0070-B2BK</v>
      </c>
      <c r="B328" t="str">
        <f t="shared" ref="B328:B367" si="34">RIGHT(D328,LEN(D328)-FIND(":",D328,1))</f>
        <v>香港仓M</v>
      </c>
      <c r="C328" t="s">
        <v>111</v>
      </c>
      <c r="D328" t="s">
        <v>87</v>
      </c>
      <c r="E328">
        <v>26</v>
      </c>
      <c r="F328">
        <f t="shared" ref="F328:F367" si="35">E328</f>
        <v>26</v>
      </c>
    </row>
    <row r="329" spans="1:6">
      <c r="A329" t="str">
        <f t="shared" si="33"/>
        <v>香港仓LC104S-0070-B2BK</v>
      </c>
      <c r="B329" t="str">
        <f t="shared" si="34"/>
        <v>香港仓L</v>
      </c>
      <c r="C329" t="s">
        <v>111</v>
      </c>
      <c r="D329" t="s">
        <v>88</v>
      </c>
      <c r="E329">
        <v>17</v>
      </c>
      <c r="F329">
        <f t="shared" si="35"/>
        <v>17</v>
      </c>
    </row>
    <row r="330" spans="1:6">
      <c r="A330" t="str">
        <f t="shared" si="33"/>
        <v>香港仓XLC104S-0070-B2BK</v>
      </c>
      <c r="B330" t="str">
        <f t="shared" si="34"/>
        <v>香港仓XL</v>
      </c>
      <c r="C330" t="s">
        <v>111</v>
      </c>
      <c r="D330" t="s">
        <v>89</v>
      </c>
      <c r="E330">
        <v>5</v>
      </c>
      <c r="F330">
        <f t="shared" si="35"/>
        <v>5</v>
      </c>
    </row>
    <row r="331" spans="1:6">
      <c r="A331" t="str">
        <f t="shared" si="33"/>
        <v>南浦正品仓XSC104S-0070-B2BK</v>
      </c>
      <c r="B331" t="str">
        <f t="shared" si="34"/>
        <v>南浦正品仓XS</v>
      </c>
      <c r="C331" t="s">
        <v>111</v>
      </c>
      <c r="D331" t="s">
        <v>90</v>
      </c>
      <c r="E331">
        <v>5</v>
      </c>
      <c r="F331">
        <f t="shared" si="35"/>
        <v>5</v>
      </c>
    </row>
    <row r="332" spans="1:6">
      <c r="A332" t="str">
        <f t="shared" si="33"/>
        <v>南浦正品仓SC104S-0070-B2BK</v>
      </c>
      <c r="B332" t="str">
        <f t="shared" si="34"/>
        <v>南浦正品仓S</v>
      </c>
      <c r="C332" t="s">
        <v>111</v>
      </c>
      <c r="D332" t="s">
        <v>91</v>
      </c>
      <c r="E332">
        <v>36</v>
      </c>
      <c r="F332">
        <f t="shared" si="35"/>
        <v>36</v>
      </c>
    </row>
    <row r="333" spans="1:6">
      <c r="A333" t="str">
        <f t="shared" si="33"/>
        <v>南浦正品仓MC104S-0070-B2BK</v>
      </c>
      <c r="B333" t="str">
        <f t="shared" si="34"/>
        <v>南浦正品仓M</v>
      </c>
      <c r="C333" t="s">
        <v>111</v>
      </c>
      <c r="D333" t="s">
        <v>92</v>
      </c>
      <c r="E333">
        <v>35</v>
      </c>
      <c r="F333">
        <f t="shared" si="35"/>
        <v>35</v>
      </c>
    </row>
    <row r="334" spans="1:6">
      <c r="A334" t="str">
        <f t="shared" si="33"/>
        <v>南浦正品仓LC104S-0070-B2BK</v>
      </c>
      <c r="B334" t="str">
        <f t="shared" si="34"/>
        <v>南浦正品仓L</v>
      </c>
      <c r="C334" t="s">
        <v>111</v>
      </c>
      <c r="D334" t="s">
        <v>93</v>
      </c>
      <c r="E334">
        <v>23</v>
      </c>
      <c r="F334">
        <f t="shared" si="35"/>
        <v>23</v>
      </c>
    </row>
    <row r="335" spans="1:6">
      <c r="A335" t="str">
        <f t="shared" si="33"/>
        <v>南浦正品仓XLC104S-0070-B2BK</v>
      </c>
      <c r="B335" t="str">
        <f t="shared" si="34"/>
        <v>南浦正品仓XL</v>
      </c>
      <c r="C335" t="s">
        <v>111</v>
      </c>
      <c r="D335" t="s">
        <v>94</v>
      </c>
      <c r="E335">
        <v>5</v>
      </c>
      <c r="F335">
        <f t="shared" si="35"/>
        <v>5</v>
      </c>
    </row>
    <row r="336" spans="1:6">
      <c r="A336" t="str">
        <f t="shared" si="33"/>
        <v>南浦拍照样衣仓SC104S-0070-B2BK</v>
      </c>
      <c r="B336" t="str">
        <f t="shared" si="34"/>
        <v>南浦拍照样衣仓S</v>
      </c>
      <c r="C336" t="s">
        <v>111</v>
      </c>
      <c r="D336" t="s">
        <v>95</v>
      </c>
      <c r="F336">
        <f t="shared" si="35"/>
        <v>0</v>
      </c>
    </row>
    <row r="337" spans="1:6">
      <c r="A337" t="str">
        <f t="shared" si="33"/>
        <v>南浦拍照样衣仓XSC104S-0070-B2BK</v>
      </c>
      <c r="B337" t="str">
        <f t="shared" si="34"/>
        <v>南浦拍照样衣仓XS</v>
      </c>
      <c r="C337" t="s">
        <v>111</v>
      </c>
      <c r="D337" t="s">
        <v>96</v>
      </c>
      <c r="F337">
        <f t="shared" si="35"/>
        <v>0</v>
      </c>
    </row>
    <row r="338" spans="1:6">
      <c r="A338" t="str">
        <f t="shared" si="33"/>
        <v>南浦拍照样衣仓MC104S-0070-B2BK</v>
      </c>
      <c r="B338" t="str">
        <f t="shared" si="34"/>
        <v>南浦拍照样衣仓M</v>
      </c>
      <c r="C338" t="s">
        <v>111</v>
      </c>
      <c r="D338" t="s">
        <v>97</v>
      </c>
      <c r="F338">
        <f t="shared" si="35"/>
        <v>0</v>
      </c>
    </row>
    <row r="339" spans="1:6">
      <c r="A339" t="str">
        <f t="shared" si="33"/>
        <v>南浦拍照样衣仓LC104S-0070-B2BK</v>
      </c>
      <c r="B339" t="str">
        <f t="shared" si="34"/>
        <v>南浦拍照样衣仓L</v>
      </c>
      <c r="C339" t="s">
        <v>111</v>
      </c>
      <c r="D339" t="s">
        <v>98</v>
      </c>
      <c r="F339">
        <f t="shared" si="35"/>
        <v>0</v>
      </c>
    </row>
    <row r="340" spans="1:6">
      <c r="A340" t="str">
        <f t="shared" si="33"/>
        <v>南浦拍照样衣仓XLC104S-0070-B2BK</v>
      </c>
      <c r="B340" t="str">
        <f t="shared" si="34"/>
        <v>南浦拍照样衣仓XL</v>
      </c>
      <c r="C340" t="s">
        <v>111</v>
      </c>
      <c r="D340" t="s">
        <v>99</v>
      </c>
      <c r="F340">
        <f t="shared" si="35"/>
        <v>0</v>
      </c>
    </row>
    <row r="341" spans="1:6">
      <c r="A341" t="str">
        <f t="shared" si="33"/>
        <v>南浦拍照样衣仓FC104S-0070-B2BK</v>
      </c>
      <c r="B341" t="str">
        <f t="shared" si="34"/>
        <v>南浦拍照样衣仓F</v>
      </c>
      <c r="C341" t="s">
        <v>111</v>
      </c>
      <c r="D341" t="s">
        <v>100</v>
      </c>
      <c r="F341">
        <f t="shared" si="35"/>
        <v>0</v>
      </c>
    </row>
    <row r="342" spans="1:6">
      <c r="A342" t="str">
        <f t="shared" si="33"/>
        <v>大货样衣仓XSC104S-0070-B2WH</v>
      </c>
      <c r="B342" t="str">
        <f t="shared" si="34"/>
        <v>大货样衣仓XS</v>
      </c>
      <c r="C342" t="s">
        <v>112</v>
      </c>
      <c r="D342" t="s">
        <v>75</v>
      </c>
      <c r="F342">
        <f t="shared" si="35"/>
        <v>0</v>
      </c>
    </row>
    <row r="343" spans="1:6">
      <c r="A343" t="str">
        <f t="shared" si="33"/>
        <v>大货样衣仓SC104S-0070-B2WH</v>
      </c>
      <c r="B343" t="str">
        <f t="shared" si="34"/>
        <v>大货样衣仓S</v>
      </c>
      <c r="C343" t="s">
        <v>112</v>
      </c>
      <c r="D343" t="s">
        <v>76</v>
      </c>
      <c r="E343">
        <v>1</v>
      </c>
      <c r="F343">
        <f t="shared" si="35"/>
        <v>1</v>
      </c>
    </row>
    <row r="344" spans="1:6">
      <c r="A344" t="str">
        <f t="shared" si="33"/>
        <v>大货样衣仓MC104S-0070-B2WH</v>
      </c>
      <c r="B344" t="str">
        <f t="shared" si="34"/>
        <v>大货样衣仓M</v>
      </c>
      <c r="C344" t="s">
        <v>112</v>
      </c>
      <c r="D344" t="s">
        <v>77</v>
      </c>
      <c r="F344">
        <f t="shared" si="35"/>
        <v>0</v>
      </c>
    </row>
    <row r="345" spans="1:6">
      <c r="A345" t="str">
        <f t="shared" si="33"/>
        <v>大货样衣仓LC104S-0070-B2WH</v>
      </c>
      <c r="B345" t="str">
        <f t="shared" si="34"/>
        <v>大货样衣仓L</v>
      </c>
      <c r="C345" t="s">
        <v>112</v>
      </c>
      <c r="D345" t="s">
        <v>78</v>
      </c>
      <c r="F345">
        <f t="shared" si="35"/>
        <v>0</v>
      </c>
    </row>
    <row r="346" spans="1:6">
      <c r="A346" t="str">
        <f t="shared" si="33"/>
        <v>大货样衣仓XLC104S-0070-B2WH</v>
      </c>
      <c r="B346" t="str">
        <f t="shared" si="34"/>
        <v>大货样衣仓XL</v>
      </c>
      <c r="C346" t="s">
        <v>112</v>
      </c>
      <c r="D346" t="s">
        <v>79</v>
      </c>
      <c r="F346">
        <f t="shared" si="35"/>
        <v>0</v>
      </c>
    </row>
    <row r="347" spans="1:6">
      <c r="A347" t="str">
        <f t="shared" si="33"/>
        <v>武汉仓XSC104S-0070-B2WH</v>
      </c>
      <c r="B347" t="str">
        <f t="shared" si="34"/>
        <v>武汉仓XS</v>
      </c>
      <c r="C347" t="s">
        <v>112</v>
      </c>
      <c r="D347" t="s">
        <v>80</v>
      </c>
      <c r="E347">
        <v>1</v>
      </c>
      <c r="F347">
        <f t="shared" si="35"/>
        <v>1</v>
      </c>
    </row>
    <row r="348" spans="1:6">
      <c r="A348" t="str">
        <f t="shared" si="33"/>
        <v>武汉仓SC104S-0070-B2WH</v>
      </c>
      <c r="B348" t="str">
        <f t="shared" si="34"/>
        <v>武汉仓S</v>
      </c>
      <c r="C348" t="s">
        <v>112</v>
      </c>
      <c r="D348" t="s">
        <v>81</v>
      </c>
      <c r="E348">
        <v>2</v>
      </c>
      <c r="F348">
        <f t="shared" si="35"/>
        <v>2</v>
      </c>
    </row>
    <row r="349" spans="1:6">
      <c r="A349" t="str">
        <f t="shared" si="33"/>
        <v>武汉仓MC104S-0070-B2WH</v>
      </c>
      <c r="B349" t="str">
        <f t="shared" si="34"/>
        <v>武汉仓M</v>
      </c>
      <c r="C349" t="s">
        <v>112</v>
      </c>
      <c r="D349" t="s">
        <v>82</v>
      </c>
      <c r="E349">
        <v>2</v>
      </c>
      <c r="F349">
        <f t="shared" si="35"/>
        <v>2</v>
      </c>
    </row>
    <row r="350" spans="1:6">
      <c r="A350" t="str">
        <f t="shared" si="33"/>
        <v>武汉仓LC104S-0070-B2WH</v>
      </c>
      <c r="B350" t="str">
        <f t="shared" si="34"/>
        <v>武汉仓L</v>
      </c>
      <c r="C350" t="s">
        <v>112</v>
      </c>
      <c r="D350" t="s">
        <v>83</v>
      </c>
      <c r="E350">
        <v>1</v>
      </c>
      <c r="F350">
        <f t="shared" si="35"/>
        <v>1</v>
      </c>
    </row>
    <row r="351" spans="1:6">
      <c r="A351" t="str">
        <f t="shared" si="33"/>
        <v>武汉仓XLC104S-0070-B2WH</v>
      </c>
      <c r="B351" t="str">
        <f t="shared" si="34"/>
        <v>武汉仓XL</v>
      </c>
      <c r="C351" t="s">
        <v>112</v>
      </c>
      <c r="D351" t="s">
        <v>84</v>
      </c>
      <c r="E351">
        <v>1</v>
      </c>
      <c r="F351">
        <f t="shared" si="35"/>
        <v>1</v>
      </c>
    </row>
    <row r="352" spans="1:6">
      <c r="A352" t="str">
        <f t="shared" si="33"/>
        <v>香港仓XSC104S-0070-B2WH</v>
      </c>
      <c r="B352" t="str">
        <f t="shared" si="34"/>
        <v>香港仓XS</v>
      </c>
      <c r="C352" t="s">
        <v>112</v>
      </c>
      <c r="D352" t="s">
        <v>85</v>
      </c>
      <c r="E352">
        <v>5</v>
      </c>
      <c r="F352">
        <f t="shared" si="35"/>
        <v>5</v>
      </c>
    </row>
    <row r="353" spans="1:6">
      <c r="A353" t="str">
        <f t="shared" si="33"/>
        <v>香港仓SC104S-0070-B2WH</v>
      </c>
      <c r="B353" t="str">
        <f t="shared" si="34"/>
        <v>香港仓S</v>
      </c>
      <c r="C353" t="s">
        <v>112</v>
      </c>
      <c r="D353" t="s">
        <v>86</v>
      </c>
      <c r="E353">
        <v>28</v>
      </c>
      <c r="F353">
        <f t="shared" si="35"/>
        <v>28</v>
      </c>
    </row>
    <row r="354" spans="1:6">
      <c r="A354" t="str">
        <f t="shared" si="33"/>
        <v>香港仓MC104S-0070-B2WH</v>
      </c>
      <c r="B354" t="str">
        <f t="shared" si="34"/>
        <v>香港仓M</v>
      </c>
      <c r="C354" t="s">
        <v>112</v>
      </c>
      <c r="D354" t="s">
        <v>87</v>
      </c>
      <c r="E354">
        <v>28</v>
      </c>
      <c r="F354">
        <f t="shared" si="35"/>
        <v>28</v>
      </c>
    </row>
    <row r="355" spans="1:6">
      <c r="A355" t="str">
        <f t="shared" si="33"/>
        <v>香港仓LC104S-0070-B2WH</v>
      </c>
      <c r="B355" t="str">
        <f t="shared" si="34"/>
        <v>香港仓L</v>
      </c>
      <c r="C355" t="s">
        <v>112</v>
      </c>
      <c r="D355" t="s">
        <v>88</v>
      </c>
      <c r="E355">
        <v>15</v>
      </c>
      <c r="F355">
        <f t="shared" si="35"/>
        <v>15</v>
      </c>
    </row>
    <row r="356" spans="1:6">
      <c r="A356" t="str">
        <f t="shared" si="33"/>
        <v>香港仓XLC104S-0070-B2WH</v>
      </c>
      <c r="B356" t="str">
        <f t="shared" si="34"/>
        <v>香港仓XL</v>
      </c>
      <c r="C356" t="s">
        <v>112</v>
      </c>
      <c r="D356" t="s">
        <v>89</v>
      </c>
      <c r="E356">
        <v>5</v>
      </c>
      <c r="F356">
        <f t="shared" si="35"/>
        <v>5</v>
      </c>
    </row>
    <row r="357" spans="1:6">
      <c r="A357" t="str">
        <f t="shared" si="33"/>
        <v>南浦正品仓XSC104S-0070-B2WH</v>
      </c>
      <c r="B357" t="str">
        <f t="shared" si="34"/>
        <v>南浦正品仓XS</v>
      </c>
      <c r="C357" t="s">
        <v>112</v>
      </c>
      <c r="D357" t="s">
        <v>90</v>
      </c>
      <c r="E357">
        <v>6</v>
      </c>
      <c r="F357">
        <f t="shared" si="35"/>
        <v>6</v>
      </c>
    </row>
    <row r="358" spans="1:6">
      <c r="A358" t="str">
        <f t="shared" si="33"/>
        <v>南浦正品仓SC104S-0070-B2WH</v>
      </c>
      <c r="B358" t="str">
        <f t="shared" si="34"/>
        <v>南浦正品仓S</v>
      </c>
      <c r="C358" t="s">
        <v>112</v>
      </c>
      <c r="D358" t="s">
        <v>91</v>
      </c>
      <c r="E358">
        <v>34</v>
      </c>
      <c r="F358">
        <f t="shared" si="35"/>
        <v>34</v>
      </c>
    </row>
    <row r="359" spans="1:6">
      <c r="A359" t="str">
        <f t="shared" si="33"/>
        <v>南浦正品仓MC104S-0070-B2WH</v>
      </c>
      <c r="B359" t="str">
        <f t="shared" si="34"/>
        <v>南浦正品仓M</v>
      </c>
      <c r="C359" t="s">
        <v>112</v>
      </c>
      <c r="D359" t="s">
        <v>92</v>
      </c>
      <c r="E359">
        <v>36</v>
      </c>
      <c r="F359">
        <f t="shared" si="35"/>
        <v>36</v>
      </c>
    </row>
    <row r="360" spans="1:6">
      <c r="A360" t="str">
        <f t="shared" si="33"/>
        <v>南浦正品仓LC104S-0070-B2WH</v>
      </c>
      <c r="B360" t="str">
        <f t="shared" si="34"/>
        <v>南浦正品仓L</v>
      </c>
      <c r="C360" t="s">
        <v>112</v>
      </c>
      <c r="D360" t="s">
        <v>93</v>
      </c>
      <c r="E360">
        <v>20</v>
      </c>
      <c r="F360">
        <f t="shared" si="35"/>
        <v>20</v>
      </c>
    </row>
    <row r="361" spans="1:6">
      <c r="A361" t="str">
        <f t="shared" si="33"/>
        <v>南浦正品仓XLC104S-0070-B2WH</v>
      </c>
      <c r="B361" t="str">
        <f t="shared" si="34"/>
        <v>南浦正品仓XL</v>
      </c>
      <c r="C361" t="s">
        <v>112</v>
      </c>
      <c r="D361" t="s">
        <v>94</v>
      </c>
      <c r="E361">
        <v>4</v>
      </c>
      <c r="F361">
        <f t="shared" si="35"/>
        <v>4</v>
      </c>
    </row>
    <row r="362" spans="1:6">
      <c r="A362" t="str">
        <f t="shared" si="33"/>
        <v>南浦拍照样衣仓SC104S-0070-B2WH</v>
      </c>
      <c r="B362" t="str">
        <f t="shared" si="34"/>
        <v>南浦拍照样衣仓S</v>
      </c>
      <c r="C362" t="s">
        <v>112</v>
      </c>
      <c r="D362" t="s">
        <v>95</v>
      </c>
      <c r="F362">
        <f t="shared" si="35"/>
        <v>0</v>
      </c>
    </row>
    <row r="363" spans="1:6">
      <c r="A363" t="str">
        <f t="shared" si="33"/>
        <v>南浦拍照样衣仓XSC104S-0070-B2WH</v>
      </c>
      <c r="B363" t="str">
        <f t="shared" si="34"/>
        <v>南浦拍照样衣仓XS</v>
      </c>
      <c r="C363" t="s">
        <v>112</v>
      </c>
      <c r="D363" t="s">
        <v>96</v>
      </c>
      <c r="F363">
        <f t="shared" si="35"/>
        <v>0</v>
      </c>
    </row>
    <row r="364" spans="1:6">
      <c r="A364" t="str">
        <f t="shared" si="33"/>
        <v>南浦拍照样衣仓MC104S-0070-B2WH</v>
      </c>
      <c r="B364" t="str">
        <f t="shared" si="34"/>
        <v>南浦拍照样衣仓M</v>
      </c>
      <c r="C364" t="s">
        <v>112</v>
      </c>
      <c r="D364" t="s">
        <v>97</v>
      </c>
      <c r="F364">
        <f t="shared" si="35"/>
        <v>0</v>
      </c>
    </row>
    <row r="365" spans="1:6">
      <c r="A365" t="str">
        <f t="shared" si="33"/>
        <v>南浦拍照样衣仓LC104S-0070-B2WH</v>
      </c>
      <c r="B365" t="str">
        <f t="shared" si="34"/>
        <v>南浦拍照样衣仓L</v>
      </c>
      <c r="C365" t="s">
        <v>112</v>
      </c>
      <c r="D365" t="s">
        <v>98</v>
      </c>
      <c r="F365">
        <f t="shared" si="35"/>
        <v>0</v>
      </c>
    </row>
    <row r="366" spans="1:6">
      <c r="A366" t="str">
        <f t="shared" si="33"/>
        <v>南浦拍照样衣仓XLC104S-0070-B2WH</v>
      </c>
      <c r="B366" t="str">
        <f t="shared" si="34"/>
        <v>南浦拍照样衣仓XL</v>
      </c>
      <c r="C366" t="s">
        <v>112</v>
      </c>
      <c r="D366" t="s">
        <v>99</v>
      </c>
      <c r="F366">
        <f t="shared" si="35"/>
        <v>0</v>
      </c>
    </row>
    <row r="367" spans="1:6">
      <c r="A367" t="str">
        <f t="shared" si="33"/>
        <v>南浦拍照样衣仓FC104S-0070-B2WH</v>
      </c>
      <c r="B367" t="str">
        <f t="shared" si="34"/>
        <v>南浦拍照样衣仓F</v>
      </c>
      <c r="C367" t="s">
        <v>112</v>
      </c>
      <c r="D367" t="s">
        <v>100</v>
      </c>
      <c r="F367">
        <f t="shared" si="35"/>
        <v>0</v>
      </c>
    </row>
    <row r="368" spans="1:6">
      <c r="A368" t="str">
        <f t="shared" ref="A368:A393" si="36">B368&amp;C368</f>
        <v>大货样衣仓XSC104S-0137-B1PK</v>
      </c>
      <c r="B368" t="str">
        <f t="shared" ref="B368:B393" si="37">RIGHT(D368,LEN(D368)-FIND(":",D368,1))</f>
        <v>大货样衣仓XS</v>
      </c>
      <c r="C368" t="s">
        <v>17</v>
      </c>
      <c r="D368" t="s">
        <v>75</v>
      </c>
      <c r="F368">
        <f t="shared" ref="F368:F393" si="38">E368</f>
        <v>0</v>
      </c>
    </row>
    <row r="369" spans="1:6">
      <c r="A369" t="str">
        <f t="shared" si="36"/>
        <v>大货样衣仓SC104S-0137-B1PK</v>
      </c>
      <c r="B369" t="str">
        <f t="shared" si="37"/>
        <v>大货样衣仓S</v>
      </c>
      <c r="C369" t="s">
        <v>17</v>
      </c>
      <c r="D369" t="s">
        <v>76</v>
      </c>
      <c r="F369">
        <f t="shared" si="38"/>
        <v>0</v>
      </c>
    </row>
    <row r="370" spans="1:6">
      <c r="A370" t="str">
        <f t="shared" si="36"/>
        <v>大货样衣仓MC104S-0137-B1PK</v>
      </c>
      <c r="B370" t="str">
        <f t="shared" si="37"/>
        <v>大货样衣仓M</v>
      </c>
      <c r="C370" t="s">
        <v>17</v>
      </c>
      <c r="D370" t="s">
        <v>77</v>
      </c>
      <c r="F370">
        <f t="shared" si="38"/>
        <v>0</v>
      </c>
    </row>
    <row r="371" spans="1:6">
      <c r="A371" t="str">
        <f t="shared" si="36"/>
        <v>大货样衣仓LC104S-0137-B1PK</v>
      </c>
      <c r="B371" t="str">
        <f t="shared" si="37"/>
        <v>大货样衣仓L</v>
      </c>
      <c r="C371" t="s">
        <v>17</v>
      </c>
      <c r="D371" t="s">
        <v>78</v>
      </c>
      <c r="F371">
        <f t="shared" si="38"/>
        <v>0</v>
      </c>
    </row>
    <row r="372" spans="1:6">
      <c r="A372" t="str">
        <f t="shared" si="36"/>
        <v>大货样衣仓XLC104S-0137-B1PK</v>
      </c>
      <c r="B372" t="str">
        <f t="shared" si="37"/>
        <v>大货样衣仓XL</v>
      </c>
      <c r="C372" t="s">
        <v>17</v>
      </c>
      <c r="D372" t="s">
        <v>79</v>
      </c>
      <c r="F372">
        <f t="shared" si="38"/>
        <v>0</v>
      </c>
    </row>
    <row r="373" spans="1:6">
      <c r="A373" t="str">
        <f t="shared" si="36"/>
        <v>武汉仓XSC104S-0137-B1PK</v>
      </c>
      <c r="B373" t="str">
        <f t="shared" si="37"/>
        <v>武汉仓XS</v>
      </c>
      <c r="C373" t="s">
        <v>17</v>
      </c>
      <c r="D373" t="s">
        <v>80</v>
      </c>
      <c r="F373">
        <f t="shared" si="38"/>
        <v>0</v>
      </c>
    </row>
    <row r="374" spans="1:6">
      <c r="A374" t="str">
        <f t="shared" si="36"/>
        <v>武汉仓SC104S-0137-B1PK</v>
      </c>
      <c r="B374" t="str">
        <f t="shared" si="37"/>
        <v>武汉仓S</v>
      </c>
      <c r="C374" t="s">
        <v>17</v>
      </c>
      <c r="D374" t="s">
        <v>81</v>
      </c>
      <c r="F374">
        <f t="shared" si="38"/>
        <v>0</v>
      </c>
    </row>
    <row r="375" spans="1:6">
      <c r="A375" t="str">
        <f t="shared" si="36"/>
        <v>武汉仓MC104S-0137-B1PK</v>
      </c>
      <c r="B375" t="str">
        <f t="shared" si="37"/>
        <v>武汉仓M</v>
      </c>
      <c r="C375" t="s">
        <v>17</v>
      </c>
      <c r="D375" t="s">
        <v>82</v>
      </c>
      <c r="F375">
        <f t="shared" si="38"/>
        <v>0</v>
      </c>
    </row>
    <row r="376" spans="1:6">
      <c r="A376" t="str">
        <f t="shared" si="36"/>
        <v>武汉仓LC104S-0137-B1PK</v>
      </c>
      <c r="B376" t="str">
        <f t="shared" si="37"/>
        <v>武汉仓L</v>
      </c>
      <c r="C376" t="s">
        <v>17</v>
      </c>
      <c r="D376" t="s">
        <v>83</v>
      </c>
      <c r="F376">
        <f t="shared" si="38"/>
        <v>0</v>
      </c>
    </row>
    <row r="377" spans="1:6">
      <c r="A377" t="str">
        <f t="shared" si="36"/>
        <v>武汉仓XLC104S-0137-B1PK</v>
      </c>
      <c r="B377" t="str">
        <f t="shared" si="37"/>
        <v>武汉仓XL</v>
      </c>
      <c r="C377" t="s">
        <v>17</v>
      </c>
      <c r="D377" t="s">
        <v>84</v>
      </c>
      <c r="F377">
        <f t="shared" si="38"/>
        <v>0</v>
      </c>
    </row>
    <row r="378" spans="1:6">
      <c r="A378" t="str">
        <f t="shared" si="36"/>
        <v>香港仓XSC104S-0137-B1PK</v>
      </c>
      <c r="B378" t="str">
        <f t="shared" si="37"/>
        <v>香港仓XS</v>
      </c>
      <c r="C378" t="s">
        <v>17</v>
      </c>
      <c r="D378" t="s">
        <v>85</v>
      </c>
      <c r="F378">
        <f t="shared" si="38"/>
        <v>0</v>
      </c>
    </row>
    <row r="379" spans="1:6">
      <c r="A379" t="str">
        <f t="shared" si="36"/>
        <v>香港仓SC104S-0137-B1PK</v>
      </c>
      <c r="B379" t="str">
        <f t="shared" si="37"/>
        <v>香港仓S</v>
      </c>
      <c r="C379" t="s">
        <v>17</v>
      </c>
      <c r="D379" t="s">
        <v>86</v>
      </c>
      <c r="F379">
        <f t="shared" si="38"/>
        <v>0</v>
      </c>
    </row>
    <row r="380" spans="1:6">
      <c r="A380" t="str">
        <f t="shared" si="36"/>
        <v>香港仓MC104S-0137-B1PK</v>
      </c>
      <c r="B380" t="str">
        <f t="shared" si="37"/>
        <v>香港仓M</v>
      </c>
      <c r="C380" t="s">
        <v>17</v>
      </c>
      <c r="D380" t="s">
        <v>87</v>
      </c>
      <c r="F380">
        <f t="shared" si="38"/>
        <v>0</v>
      </c>
    </row>
    <row r="381" spans="1:6">
      <c r="A381" t="str">
        <f t="shared" si="36"/>
        <v>香港仓LC104S-0137-B1PK</v>
      </c>
      <c r="B381" t="str">
        <f t="shared" si="37"/>
        <v>香港仓L</v>
      </c>
      <c r="C381" t="s">
        <v>17</v>
      </c>
      <c r="D381" t="s">
        <v>88</v>
      </c>
      <c r="F381">
        <f t="shared" si="38"/>
        <v>0</v>
      </c>
    </row>
    <row r="382" spans="1:6">
      <c r="A382" t="str">
        <f t="shared" si="36"/>
        <v>香港仓XLC104S-0137-B1PK</v>
      </c>
      <c r="B382" t="str">
        <f t="shared" si="37"/>
        <v>香港仓XL</v>
      </c>
      <c r="C382" t="s">
        <v>17</v>
      </c>
      <c r="D382" t="s">
        <v>89</v>
      </c>
      <c r="F382">
        <f t="shared" si="38"/>
        <v>0</v>
      </c>
    </row>
    <row r="383" spans="1:6">
      <c r="A383" t="str">
        <f t="shared" si="36"/>
        <v>南浦正品仓XSC104S-0137-B1PK</v>
      </c>
      <c r="B383" t="str">
        <f t="shared" si="37"/>
        <v>南浦正品仓XS</v>
      </c>
      <c r="C383" t="s">
        <v>17</v>
      </c>
      <c r="D383" t="s">
        <v>90</v>
      </c>
      <c r="F383">
        <f t="shared" si="38"/>
        <v>0</v>
      </c>
    </row>
    <row r="384" spans="1:6">
      <c r="A384" t="str">
        <f t="shared" si="36"/>
        <v>南浦正品仓SC104S-0137-B1PK</v>
      </c>
      <c r="B384" t="str">
        <f t="shared" si="37"/>
        <v>南浦正品仓S</v>
      </c>
      <c r="C384" t="s">
        <v>17</v>
      </c>
      <c r="D384" t="s">
        <v>91</v>
      </c>
      <c r="E384">
        <v>2</v>
      </c>
      <c r="F384">
        <f t="shared" si="38"/>
        <v>2</v>
      </c>
    </row>
    <row r="385" spans="1:6">
      <c r="A385" t="str">
        <f t="shared" si="36"/>
        <v>南浦正品仓MC104S-0137-B1PK</v>
      </c>
      <c r="B385" t="str">
        <f t="shared" si="37"/>
        <v>南浦正品仓M</v>
      </c>
      <c r="C385" t="s">
        <v>17</v>
      </c>
      <c r="D385" t="s">
        <v>92</v>
      </c>
      <c r="E385">
        <v>1</v>
      </c>
      <c r="F385">
        <f t="shared" si="38"/>
        <v>1</v>
      </c>
    </row>
    <row r="386" spans="1:6">
      <c r="A386" t="str">
        <f t="shared" si="36"/>
        <v>南浦正品仓LC104S-0137-B1PK</v>
      </c>
      <c r="B386" t="str">
        <f t="shared" si="37"/>
        <v>南浦正品仓L</v>
      </c>
      <c r="C386" t="s">
        <v>17</v>
      </c>
      <c r="D386" t="s">
        <v>93</v>
      </c>
      <c r="F386">
        <f t="shared" si="38"/>
        <v>0</v>
      </c>
    </row>
    <row r="387" spans="1:6">
      <c r="A387" t="str">
        <f t="shared" si="36"/>
        <v>南浦正品仓XLC104S-0137-B1PK</v>
      </c>
      <c r="B387" t="str">
        <f t="shared" si="37"/>
        <v>南浦正品仓XL</v>
      </c>
      <c r="C387" t="s">
        <v>17</v>
      </c>
      <c r="D387" t="s">
        <v>94</v>
      </c>
      <c r="F387">
        <f t="shared" si="38"/>
        <v>0</v>
      </c>
    </row>
    <row r="388" spans="1:6">
      <c r="A388" t="str">
        <f t="shared" si="36"/>
        <v>南浦拍照样衣仓SC104S-0137-B1PK</v>
      </c>
      <c r="B388" t="str">
        <f t="shared" si="37"/>
        <v>南浦拍照样衣仓S</v>
      </c>
      <c r="C388" t="s">
        <v>17</v>
      </c>
      <c r="D388" t="s">
        <v>95</v>
      </c>
      <c r="F388">
        <f t="shared" si="38"/>
        <v>0</v>
      </c>
    </row>
    <row r="389" spans="1:6">
      <c r="A389" t="str">
        <f t="shared" si="36"/>
        <v>南浦拍照样衣仓XSC104S-0137-B1PK</v>
      </c>
      <c r="B389" t="str">
        <f t="shared" si="37"/>
        <v>南浦拍照样衣仓XS</v>
      </c>
      <c r="C389" t="s">
        <v>17</v>
      </c>
      <c r="D389" t="s">
        <v>96</v>
      </c>
      <c r="F389">
        <f t="shared" si="38"/>
        <v>0</v>
      </c>
    </row>
    <row r="390" spans="1:6">
      <c r="A390" t="str">
        <f t="shared" si="36"/>
        <v>南浦拍照样衣仓MC104S-0137-B1PK</v>
      </c>
      <c r="B390" t="str">
        <f t="shared" si="37"/>
        <v>南浦拍照样衣仓M</v>
      </c>
      <c r="C390" t="s">
        <v>17</v>
      </c>
      <c r="D390" t="s">
        <v>97</v>
      </c>
      <c r="F390">
        <f t="shared" si="38"/>
        <v>0</v>
      </c>
    </row>
    <row r="391" spans="1:6">
      <c r="A391" t="str">
        <f t="shared" si="36"/>
        <v>南浦拍照样衣仓LC104S-0137-B1PK</v>
      </c>
      <c r="B391" t="str">
        <f t="shared" si="37"/>
        <v>南浦拍照样衣仓L</v>
      </c>
      <c r="C391" t="s">
        <v>17</v>
      </c>
      <c r="D391" t="s">
        <v>98</v>
      </c>
      <c r="F391">
        <f t="shared" si="38"/>
        <v>0</v>
      </c>
    </row>
    <row r="392" spans="1:6">
      <c r="A392" t="str">
        <f t="shared" si="36"/>
        <v>南浦拍照样衣仓XLC104S-0137-B1PK</v>
      </c>
      <c r="B392" t="str">
        <f t="shared" si="37"/>
        <v>南浦拍照样衣仓XL</v>
      </c>
      <c r="C392" t="s">
        <v>17</v>
      </c>
      <c r="D392" t="s">
        <v>99</v>
      </c>
      <c r="F392">
        <f t="shared" si="38"/>
        <v>0</v>
      </c>
    </row>
    <row r="393" spans="1:6">
      <c r="A393" t="str">
        <f t="shared" si="36"/>
        <v>南浦拍照样衣仓FC104S-0137-B1PK</v>
      </c>
      <c r="B393" t="str">
        <f t="shared" si="37"/>
        <v>南浦拍照样衣仓F</v>
      </c>
      <c r="C393" t="s">
        <v>17</v>
      </c>
      <c r="D393" t="s">
        <v>100</v>
      </c>
      <c r="F393">
        <f t="shared" si="38"/>
        <v>0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Q632"/>
  <sheetViews>
    <sheetView showZeros="0" zoomScale="50" zoomScaleNormal="50" workbookViewId="0">
      <pane xSplit="14" ySplit="2" topLeftCell="O3" activePane="bottomRight" state="frozen"/>
      <selection/>
      <selection pane="topRight"/>
      <selection pane="bottomLeft"/>
      <selection pane="bottomRight" activeCell="G15" sqref="G15"/>
    </sheetView>
  </sheetViews>
  <sheetFormatPr defaultColWidth="9.23076923076923" defaultRowHeight="16.5"/>
  <cols>
    <col min="1" max="1" width="11.7692307692308" style="4"/>
    <col min="2" max="6" width="9.23076923076923" style="4" hidden="1" customWidth="1" outlineLevel="1"/>
    <col min="7" max="7" width="20.3076923076923" style="4" customWidth="1" collapsed="1"/>
    <col min="8" max="8" width="10.1538461538462" style="4" hidden="1" customWidth="1" outlineLevel="1"/>
    <col min="9" max="13" width="9.23076923076923" style="4" hidden="1" outlineLevel="1"/>
    <col min="14" max="15" width="8.33076923076923" style="4" hidden="1" customWidth="1" outlineLevel="1"/>
    <col min="16" max="16" width="9.23076923076923" style="5" collapsed="1"/>
    <col min="17" max="22" width="9.23076923076923" style="4"/>
    <col min="23" max="23" width="9.23076923076923" style="6"/>
    <col min="24" max="24" width="9.23076923076923" style="4"/>
    <col min="25" max="25" width="9.23076923076923" style="5"/>
    <col min="26" max="31" width="9.23076923076923" style="4"/>
    <col min="32" max="32" width="9.23076923076923" style="6"/>
    <col min="33" max="33" width="9.23076923076923" style="4"/>
    <col min="34" max="34" width="9.23076923076923" style="5"/>
    <col min="35" max="40" width="9.23076923076923" style="4"/>
    <col min="41" max="41" width="9.23076923076923" style="6"/>
    <col min="42" max="42" width="9.23076923076923" style="7"/>
    <col min="43" max="43" width="9.23076923076923" style="5"/>
    <col min="44" max="49" width="9.23076923076923" style="4"/>
    <col min="50" max="50" width="9.23076923076923" style="6"/>
    <col min="51" max="51" width="9.23076923076923" style="8"/>
    <col min="52" max="58" width="7.43076923076923" style="4" customWidth="1"/>
    <col min="59" max="59" width="7.43076923076923" style="9" customWidth="1"/>
    <col min="60" max="60" width="7.43076923076923" style="4" customWidth="1"/>
    <col min="61" max="67" width="9.23076923076923" style="4"/>
    <col min="68" max="68" width="9.23076923076923" style="9"/>
    <col min="69" max="16384" width="9.23076923076923" style="4"/>
  </cols>
  <sheetData>
    <row r="1" spans="1:69">
      <c r="A1" s="4" t="s">
        <v>113</v>
      </c>
      <c r="B1" s="4" t="s">
        <v>114</v>
      </c>
      <c r="C1" s="4" t="s">
        <v>115</v>
      </c>
      <c r="D1" s="4" t="s">
        <v>116</v>
      </c>
      <c r="E1" s="4" t="s">
        <v>117</v>
      </c>
      <c r="F1" s="4" t="s">
        <v>51</v>
      </c>
      <c r="G1" s="4" t="s">
        <v>27</v>
      </c>
      <c r="H1" s="4" t="s">
        <v>118</v>
      </c>
      <c r="I1" s="4" t="s">
        <v>119</v>
      </c>
      <c r="J1" s="4" t="s">
        <v>119</v>
      </c>
      <c r="K1" s="4" t="s">
        <v>120</v>
      </c>
      <c r="L1" s="4" t="s">
        <v>121</v>
      </c>
      <c r="M1" s="4" t="s">
        <v>122</v>
      </c>
      <c r="N1" s="4" t="s">
        <v>123</v>
      </c>
      <c r="O1" s="4" t="s">
        <v>124</v>
      </c>
      <c r="P1" s="5" t="s">
        <v>125</v>
      </c>
      <c r="Q1" s="4" t="s">
        <v>30</v>
      </c>
      <c r="R1" s="4" t="s">
        <v>29</v>
      </c>
      <c r="S1" s="4" t="s">
        <v>126</v>
      </c>
      <c r="T1" s="4" t="s">
        <v>127</v>
      </c>
      <c r="U1" s="4" t="s">
        <v>128</v>
      </c>
      <c r="V1" s="4" t="s">
        <v>129</v>
      </c>
      <c r="W1" s="9" t="s">
        <v>130</v>
      </c>
      <c r="X1" s="4" t="s">
        <v>52</v>
      </c>
      <c r="Y1" s="5" t="str">
        <f t="shared" ref="Y1:AE1" si="0">$AF$2&amp;Y2</f>
        <v>武汉仓XS</v>
      </c>
      <c r="Z1" s="5" t="str">
        <f t="shared" si="0"/>
        <v>武汉仓S</v>
      </c>
      <c r="AA1" s="5" t="str">
        <f t="shared" si="0"/>
        <v>武汉仓M</v>
      </c>
      <c r="AB1" s="5" t="str">
        <f t="shared" si="0"/>
        <v>武汉仓L</v>
      </c>
      <c r="AC1" s="5" t="str">
        <f t="shared" si="0"/>
        <v>武汉仓XL</v>
      </c>
      <c r="AD1" s="5" t="str">
        <f t="shared" si="0"/>
        <v>武汉仓XXL</v>
      </c>
      <c r="AE1" s="5" t="str">
        <f t="shared" si="0"/>
        <v>武汉仓F</v>
      </c>
      <c r="AF1" s="9" t="s">
        <v>131</v>
      </c>
      <c r="AG1" s="4" t="s">
        <v>52</v>
      </c>
      <c r="AH1" s="5" t="str">
        <f t="shared" ref="AH1:AN1" si="1">$AO$2&amp;AH2</f>
        <v>香港仓XS</v>
      </c>
      <c r="AI1" s="5" t="str">
        <f t="shared" si="1"/>
        <v>香港仓S</v>
      </c>
      <c r="AJ1" s="5" t="str">
        <f t="shared" si="1"/>
        <v>香港仓M</v>
      </c>
      <c r="AK1" s="5" t="str">
        <f t="shared" si="1"/>
        <v>香港仓L</v>
      </c>
      <c r="AL1" s="5" t="str">
        <f t="shared" si="1"/>
        <v>香港仓XL</v>
      </c>
      <c r="AM1" s="5" t="str">
        <f t="shared" si="1"/>
        <v>香港仓XXL</v>
      </c>
      <c r="AN1" s="5" t="str">
        <f t="shared" si="1"/>
        <v>香港仓F</v>
      </c>
      <c r="AO1" s="28" t="s">
        <v>132</v>
      </c>
      <c r="AP1" s="4" t="s">
        <v>52</v>
      </c>
      <c r="AQ1" s="5" t="str">
        <f t="shared" ref="AQ1:AW1" si="2">$AX$2&amp;AQ2</f>
        <v>南浦正品仓XS</v>
      </c>
      <c r="AR1" s="5" t="str">
        <f t="shared" si="2"/>
        <v>南浦正品仓S</v>
      </c>
      <c r="AS1" s="5" t="str">
        <f t="shared" si="2"/>
        <v>南浦正品仓M</v>
      </c>
      <c r="AT1" s="5" t="str">
        <f t="shared" si="2"/>
        <v>南浦正品仓L</v>
      </c>
      <c r="AU1" s="5" t="str">
        <f t="shared" si="2"/>
        <v>南浦正品仓XL</v>
      </c>
      <c r="AV1" s="5" t="str">
        <f t="shared" si="2"/>
        <v>南浦正品仓XXL</v>
      </c>
      <c r="AW1" s="5" t="str">
        <f t="shared" si="2"/>
        <v>南浦正品仓F</v>
      </c>
      <c r="AX1" s="9" t="s">
        <v>133</v>
      </c>
      <c r="AY1" s="4" t="s">
        <v>52</v>
      </c>
      <c r="AZ1" s="5" t="str">
        <f t="shared" ref="AZ1:BF1" si="3">$BG$2&amp;AZ2</f>
        <v>南浦拍照样衣仓XS</v>
      </c>
      <c r="BA1" s="5" t="str">
        <f t="shared" si="3"/>
        <v>南浦拍照样衣仓S</v>
      </c>
      <c r="BB1" s="5" t="str">
        <f t="shared" si="3"/>
        <v>南浦拍照样衣仓M</v>
      </c>
      <c r="BC1" s="5" t="str">
        <f t="shared" si="3"/>
        <v>南浦拍照样衣仓L</v>
      </c>
      <c r="BD1" s="5" t="str">
        <f t="shared" si="3"/>
        <v>南浦拍照样衣仓XL</v>
      </c>
      <c r="BE1" s="5" t="str">
        <f t="shared" si="3"/>
        <v>南浦拍照样衣仓XXL</v>
      </c>
      <c r="BF1" s="5" t="str">
        <f t="shared" si="3"/>
        <v>南浦拍照样衣仓F</v>
      </c>
      <c r="BG1" s="9" t="s">
        <v>134</v>
      </c>
      <c r="BH1" s="4" t="s">
        <v>52</v>
      </c>
      <c r="BI1" s="5" t="str">
        <f t="shared" ref="BI1:BO1" si="4">$BP$2&amp;BI2</f>
        <v>大货样衣仓XS</v>
      </c>
      <c r="BJ1" s="5" t="str">
        <f t="shared" si="4"/>
        <v>大货样衣仓S</v>
      </c>
      <c r="BK1" s="5" t="str">
        <f t="shared" si="4"/>
        <v>大货样衣仓M</v>
      </c>
      <c r="BL1" s="5" t="str">
        <f t="shared" si="4"/>
        <v>大货样衣仓L</v>
      </c>
      <c r="BM1" s="5" t="str">
        <f t="shared" si="4"/>
        <v>大货样衣仓XL</v>
      </c>
      <c r="BN1" s="5" t="str">
        <f t="shared" si="4"/>
        <v>大货样衣仓XXL</v>
      </c>
      <c r="BO1" s="5" t="str">
        <f t="shared" si="4"/>
        <v>大货样衣仓F</v>
      </c>
      <c r="BP1" s="9" t="s">
        <v>135</v>
      </c>
      <c r="BQ1" s="4" t="s">
        <v>52</v>
      </c>
    </row>
    <row r="2" s="2" customFormat="1" ht="42" customHeight="1" spans="1:69">
      <c r="A2" s="10" t="s">
        <v>113</v>
      </c>
      <c r="B2" s="11" t="s">
        <v>114</v>
      </c>
      <c r="C2" s="11" t="s">
        <v>115</v>
      </c>
      <c r="D2" s="11" t="s">
        <v>116</v>
      </c>
      <c r="E2" s="11" t="s">
        <v>117</v>
      </c>
      <c r="F2" s="11" t="s">
        <v>51</v>
      </c>
      <c r="G2" s="11" t="s">
        <v>27</v>
      </c>
      <c r="H2" s="11" t="s">
        <v>118</v>
      </c>
      <c r="I2" s="11" t="s">
        <v>119</v>
      </c>
      <c r="J2" s="11" t="s">
        <v>119</v>
      </c>
      <c r="K2" s="11" t="s">
        <v>120</v>
      </c>
      <c r="L2" s="11" t="s">
        <v>121</v>
      </c>
      <c r="M2" s="11" t="s">
        <v>122</v>
      </c>
      <c r="N2" s="11" t="s">
        <v>123</v>
      </c>
      <c r="O2" s="11" t="s">
        <v>124</v>
      </c>
      <c r="P2" s="17" t="s">
        <v>125</v>
      </c>
      <c r="Q2" s="17" t="s">
        <v>30</v>
      </c>
      <c r="R2" s="17" t="s">
        <v>29</v>
      </c>
      <c r="S2" s="17" t="s">
        <v>126</v>
      </c>
      <c r="T2" s="17" t="s">
        <v>127</v>
      </c>
      <c r="U2" s="17" t="s">
        <v>128</v>
      </c>
      <c r="V2" s="17" t="s">
        <v>129</v>
      </c>
      <c r="W2" s="17" t="s">
        <v>130</v>
      </c>
      <c r="X2" s="17" t="s">
        <v>52</v>
      </c>
      <c r="Y2" s="26" t="s">
        <v>125</v>
      </c>
      <c r="Z2" s="26" t="s">
        <v>30</v>
      </c>
      <c r="AA2" s="26" t="s">
        <v>29</v>
      </c>
      <c r="AB2" s="26" t="s">
        <v>126</v>
      </c>
      <c r="AC2" s="26" t="s">
        <v>127</v>
      </c>
      <c r="AD2" s="26" t="s">
        <v>128</v>
      </c>
      <c r="AE2" s="26" t="s">
        <v>129</v>
      </c>
      <c r="AF2" s="26" t="s">
        <v>136</v>
      </c>
      <c r="AG2" s="26" t="s">
        <v>52</v>
      </c>
      <c r="AH2" s="27" t="s">
        <v>125</v>
      </c>
      <c r="AI2" s="27" t="s">
        <v>30</v>
      </c>
      <c r="AJ2" s="27" t="s">
        <v>29</v>
      </c>
      <c r="AK2" s="27" t="s">
        <v>126</v>
      </c>
      <c r="AL2" s="27" t="s">
        <v>127</v>
      </c>
      <c r="AM2" s="27" t="s">
        <v>128</v>
      </c>
      <c r="AN2" s="27" t="s">
        <v>129</v>
      </c>
      <c r="AO2" s="27" t="s">
        <v>137</v>
      </c>
      <c r="AP2" s="27" t="s">
        <v>52</v>
      </c>
      <c r="AQ2" s="29" t="s">
        <v>125</v>
      </c>
      <c r="AR2" s="29" t="s">
        <v>30</v>
      </c>
      <c r="AS2" s="29" t="s">
        <v>29</v>
      </c>
      <c r="AT2" s="29" t="s">
        <v>126</v>
      </c>
      <c r="AU2" s="29" t="s">
        <v>127</v>
      </c>
      <c r="AV2" s="29" t="s">
        <v>128</v>
      </c>
      <c r="AW2" s="29" t="s">
        <v>129</v>
      </c>
      <c r="AX2" s="29" t="s">
        <v>16</v>
      </c>
      <c r="AY2" s="29" t="s">
        <v>52</v>
      </c>
      <c r="AZ2" s="32" t="s">
        <v>125</v>
      </c>
      <c r="BA2" s="32" t="s">
        <v>30</v>
      </c>
      <c r="BB2" s="32" t="s">
        <v>29</v>
      </c>
      <c r="BC2" s="32" t="s">
        <v>126</v>
      </c>
      <c r="BD2" s="32" t="s">
        <v>127</v>
      </c>
      <c r="BE2" s="32" t="s">
        <v>128</v>
      </c>
      <c r="BF2" s="32" t="s">
        <v>129</v>
      </c>
      <c r="BG2" s="32" t="s">
        <v>138</v>
      </c>
      <c r="BH2" s="32" t="s">
        <v>52</v>
      </c>
      <c r="BI2" s="35" t="s">
        <v>125</v>
      </c>
      <c r="BJ2" s="35" t="s">
        <v>30</v>
      </c>
      <c r="BK2" s="35" t="s">
        <v>29</v>
      </c>
      <c r="BL2" s="35" t="s">
        <v>126</v>
      </c>
      <c r="BM2" s="35" t="s">
        <v>127</v>
      </c>
      <c r="BN2" s="35" t="s">
        <v>128</v>
      </c>
      <c r="BO2" s="35" t="s">
        <v>129</v>
      </c>
      <c r="BP2" s="35" t="s">
        <v>135</v>
      </c>
      <c r="BQ2" s="35" t="s">
        <v>52</v>
      </c>
    </row>
    <row r="3" s="3" customFormat="1" ht="29" customHeight="1" spans="1:69">
      <c r="A3" s="12">
        <v>45350</v>
      </c>
      <c r="B3" s="13"/>
      <c r="C3" s="13" t="s">
        <v>139</v>
      </c>
      <c r="D3" s="13" t="str">
        <f>_xlfn.DISPIMG("ID_987F4EF810F44FAB80967C3A445C5511",1)</f>
        <v>=DISPIMG("ID_987F4EF810F44FAB80967C3A445C5511",1)</v>
      </c>
      <c r="E3" s="13"/>
      <c r="F3" s="13"/>
      <c r="G3" s="13" t="s">
        <v>101</v>
      </c>
      <c r="H3" s="13" t="s">
        <v>140</v>
      </c>
      <c r="I3" s="13" t="s">
        <v>141</v>
      </c>
      <c r="J3" s="13" t="s">
        <v>142</v>
      </c>
      <c r="K3" s="13" t="e">
        <v>#N/A</v>
      </c>
      <c r="L3" s="13" t="s">
        <v>143</v>
      </c>
      <c r="M3" s="13" t="s">
        <v>144</v>
      </c>
      <c r="N3" s="18">
        <v>7</v>
      </c>
      <c r="O3" s="19"/>
      <c r="P3" s="20">
        <v>11</v>
      </c>
      <c r="Q3" s="13">
        <v>63</v>
      </c>
      <c r="R3" s="13">
        <v>63</v>
      </c>
      <c r="S3" s="13">
        <v>21</v>
      </c>
      <c r="T3" s="13"/>
      <c r="U3" s="13"/>
      <c r="V3" s="13"/>
      <c r="W3" s="24">
        <v>158</v>
      </c>
      <c r="X3" s="18"/>
      <c r="Y3" s="20">
        <v>1</v>
      </c>
      <c r="Z3" s="13">
        <v>2</v>
      </c>
      <c r="AA3" s="13">
        <v>2</v>
      </c>
      <c r="AB3" s="13">
        <v>2</v>
      </c>
      <c r="AC3" s="13"/>
      <c r="AD3" s="13"/>
      <c r="AE3" s="13"/>
      <c r="AF3" s="24">
        <v>7</v>
      </c>
      <c r="AG3" s="18"/>
      <c r="AH3" s="20">
        <v>7</v>
      </c>
      <c r="AI3" s="13">
        <v>33</v>
      </c>
      <c r="AJ3" s="13">
        <v>32</v>
      </c>
      <c r="AK3" s="13">
        <v>10</v>
      </c>
      <c r="AL3" s="13"/>
      <c r="AM3" s="13"/>
      <c r="AN3" s="13"/>
      <c r="AO3" s="24">
        <v>82</v>
      </c>
      <c r="AP3" s="30"/>
      <c r="AQ3" s="20">
        <v>3</v>
      </c>
      <c r="AR3" s="13">
        <v>27</v>
      </c>
      <c r="AS3" s="13">
        <v>29</v>
      </c>
      <c r="AT3" s="13">
        <v>9</v>
      </c>
      <c r="AU3" s="13">
        <v>0</v>
      </c>
      <c r="AV3" s="13"/>
      <c r="AW3" s="13">
        <v>0</v>
      </c>
      <c r="AX3" s="24">
        <v>68</v>
      </c>
      <c r="AY3" s="33"/>
      <c r="AZ3" s="20"/>
      <c r="BA3" s="13"/>
      <c r="BB3" s="13"/>
      <c r="BC3" s="13"/>
      <c r="BD3" s="13"/>
      <c r="BE3" s="13"/>
      <c r="BF3" s="13"/>
      <c r="BG3" s="24">
        <v>0</v>
      </c>
      <c r="BH3" s="33"/>
      <c r="BI3" s="20"/>
      <c r="BJ3" s="13">
        <v>1</v>
      </c>
      <c r="BK3" s="13"/>
      <c r="BL3" s="13"/>
      <c r="BM3" s="13"/>
      <c r="BN3" s="13"/>
      <c r="BO3" s="13"/>
      <c r="BP3" s="24">
        <v>1</v>
      </c>
      <c r="BQ3" s="33"/>
    </row>
    <row r="4" s="3" customFormat="1" ht="29" customHeight="1" spans="1:69">
      <c r="A4" s="12">
        <v>45351</v>
      </c>
      <c r="B4" s="13"/>
      <c r="C4" s="13"/>
      <c r="D4" s="13" t="s">
        <v>145</v>
      </c>
      <c r="E4" s="13"/>
      <c r="F4" s="13"/>
      <c r="G4" s="13" t="s">
        <v>102</v>
      </c>
      <c r="H4" s="13" t="s">
        <v>140</v>
      </c>
      <c r="I4" s="13" t="s">
        <v>146</v>
      </c>
      <c r="J4" s="13" t="s">
        <v>147</v>
      </c>
      <c r="K4" s="13" t="e">
        <v>#N/A</v>
      </c>
      <c r="L4" s="13" t="e">
        <v>#N/A</v>
      </c>
      <c r="M4" s="13" t="e">
        <v>#N/A</v>
      </c>
      <c r="N4" s="18" t="e">
        <v>#N/A</v>
      </c>
      <c r="O4" s="19" t="s">
        <v>148</v>
      </c>
      <c r="P4" s="20"/>
      <c r="Q4" s="13">
        <v>49</v>
      </c>
      <c r="R4" s="13">
        <v>51</v>
      </c>
      <c r="S4" s="13">
        <v>24</v>
      </c>
      <c r="T4" s="13">
        <v>10</v>
      </c>
      <c r="U4" s="13"/>
      <c r="V4" s="13"/>
      <c r="W4" s="24">
        <v>134</v>
      </c>
      <c r="X4" s="18"/>
      <c r="Y4" s="20"/>
      <c r="Z4" s="13">
        <v>2</v>
      </c>
      <c r="AA4" s="13">
        <v>2</v>
      </c>
      <c r="AB4" s="13">
        <v>1</v>
      </c>
      <c r="AC4" s="13">
        <v>1</v>
      </c>
      <c r="AD4" s="13"/>
      <c r="AE4" s="13"/>
      <c r="AF4" s="24">
        <v>6</v>
      </c>
      <c r="AG4" s="18"/>
      <c r="AH4" s="20">
        <v>0</v>
      </c>
      <c r="AI4" s="13">
        <v>30</v>
      </c>
      <c r="AJ4" s="13">
        <v>31</v>
      </c>
      <c r="AK4" s="13">
        <v>15</v>
      </c>
      <c r="AL4" s="13">
        <v>6</v>
      </c>
      <c r="AM4" s="13"/>
      <c r="AN4" s="13"/>
      <c r="AO4" s="24">
        <v>82</v>
      </c>
      <c r="AP4" s="30"/>
      <c r="AQ4" s="20">
        <v>0</v>
      </c>
      <c r="AR4" s="13">
        <v>16</v>
      </c>
      <c r="AS4" s="13">
        <v>18</v>
      </c>
      <c r="AT4" s="13">
        <v>8</v>
      </c>
      <c r="AU4" s="13">
        <v>3</v>
      </c>
      <c r="AV4" s="13"/>
      <c r="AW4" s="13">
        <v>0</v>
      </c>
      <c r="AX4" s="24">
        <v>45</v>
      </c>
      <c r="AY4" s="33"/>
      <c r="AZ4" s="20"/>
      <c r="BA4" s="13"/>
      <c r="BB4" s="13"/>
      <c r="BC4" s="13"/>
      <c r="BD4" s="13"/>
      <c r="BE4" s="13"/>
      <c r="BF4" s="13"/>
      <c r="BG4" s="24">
        <v>0</v>
      </c>
      <c r="BH4" s="33"/>
      <c r="BI4" s="20"/>
      <c r="BJ4" s="13">
        <v>1</v>
      </c>
      <c r="BK4" s="13"/>
      <c r="BL4" s="13"/>
      <c r="BM4" s="13"/>
      <c r="BN4" s="13"/>
      <c r="BO4" s="13"/>
      <c r="BP4" s="24">
        <v>1</v>
      </c>
      <c r="BQ4" s="33"/>
    </row>
    <row r="5" ht="29" customHeight="1" spans="1:69">
      <c r="A5" s="14">
        <v>45351</v>
      </c>
      <c r="B5" s="15"/>
      <c r="C5" s="15"/>
      <c r="D5" s="15" t="s">
        <v>145</v>
      </c>
      <c r="E5" s="15"/>
      <c r="F5" s="15"/>
      <c r="G5" s="15" t="s">
        <v>103</v>
      </c>
      <c r="H5" s="15" t="s">
        <v>140</v>
      </c>
      <c r="I5" s="15" t="s">
        <v>146</v>
      </c>
      <c r="J5" s="15" t="s">
        <v>147</v>
      </c>
      <c r="K5" s="15" t="e">
        <v>#N/A</v>
      </c>
      <c r="L5" s="15" t="e">
        <v>#N/A</v>
      </c>
      <c r="M5" s="15" t="e">
        <v>#N/A</v>
      </c>
      <c r="N5" s="21" t="e">
        <v>#N/A</v>
      </c>
      <c r="O5" s="22" t="s">
        <v>148</v>
      </c>
      <c r="P5" s="23">
        <v>10</v>
      </c>
      <c r="Q5" s="15">
        <v>62</v>
      </c>
      <c r="R5" s="15">
        <v>64</v>
      </c>
      <c r="S5" s="15">
        <v>20</v>
      </c>
      <c r="T5" s="15">
        <v>10</v>
      </c>
      <c r="U5" s="15"/>
      <c r="V5" s="15"/>
      <c r="W5" s="25">
        <v>166</v>
      </c>
      <c r="X5" s="21"/>
      <c r="Y5" s="23">
        <v>1</v>
      </c>
      <c r="Z5" s="15">
        <v>2</v>
      </c>
      <c r="AA5" s="15">
        <v>2</v>
      </c>
      <c r="AB5" s="15">
        <v>1</v>
      </c>
      <c r="AC5" s="15">
        <v>1</v>
      </c>
      <c r="AD5" s="15"/>
      <c r="AE5" s="15"/>
      <c r="AF5" s="25">
        <v>7</v>
      </c>
      <c r="AG5" s="21"/>
      <c r="AH5" s="23">
        <v>5</v>
      </c>
      <c r="AI5" s="15">
        <v>31</v>
      </c>
      <c r="AJ5" s="15">
        <v>31</v>
      </c>
      <c r="AK5" s="15">
        <v>10</v>
      </c>
      <c r="AL5" s="15">
        <v>5</v>
      </c>
      <c r="AM5" s="15"/>
      <c r="AN5" s="15"/>
      <c r="AO5" s="25">
        <v>82</v>
      </c>
      <c r="AP5" s="31"/>
      <c r="AQ5" s="23">
        <v>4</v>
      </c>
      <c r="AR5" s="15">
        <v>28</v>
      </c>
      <c r="AS5" s="15">
        <v>31</v>
      </c>
      <c r="AT5" s="15">
        <v>9</v>
      </c>
      <c r="AU5" s="15">
        <v>4</v>
      </c>
      <c r="AV5" s="15"/>
      <c r="AW5" s="15">
        <v>0</v>
      </c>
      <c r="AX5" s="25">
        <v>76</v>
      </c>
      <c r="AY5" s="34"/>
      <c r="AZ5" s="20"/>
      <c r="BA5" s="13"/>
      <c r="BB5" s="13"/>
      <c r="BC5" s="13"/>
      <c r="BD5" s="13"/>
      <c r="BE5" s="13"/>
      <c r="BF5" s="13"/>
      <c r="BG5" s="24">
        <v>0</v>
      </c>
      <c r="BH5" s="33"/>
      <c r="BI5" s="20"/>
      <c r="BJ5" s="13">
        <v>1</v>
      </c>
      <c r="BK5" s="13"/>
      <c r="BL5" s="13"/>
      <c r="BM5" s="13"/>
      <c r="BN5" s="13"/>
      <c r="BO5" s="13"/>
      <c r="BP5" s="24">
        <v>1</v>
      </c>
      <c r="BQ5" s="33"/>
    </row>
    <row r="6" ht="29" customHeight="1" spans="1:69">
      <c r="A6" s="14">
        <v>45356</v>
      </c>
      <c r="B6" s="15"/>
      <c r="C6" s="15"/>
      <c r="D6" s="15" t="s">
        <v>145</v>
      </c>
      <c r="E6" s="15"/>
      <c r="F6" s="15"/>
      <c r="G6" s="15" t="s">
        <v>104</v>
      </c>
      <c r="H6" s="15" t="s">
        <v>140</v>
      </c>
      <c r="I6" s="15" t="s">
        <v>141</v>
      </c>
      <c r="J6" s="15" t="s">
        <v>142</v>
      </c>
      <c r="K6" s="15" t="e">
        <v>#N/A</v>
      </c>
      <c r="L6" s="15" t="e">
        <v>#N/A</v>
      </c>
      <c r="M6" s="15" t="e">
        <v>#N/A</v>
      </c>
      <c r="N6" s="21" t="e">
        <v>#N/A</v>
      </c>
      <c r="O6" s="22" t="s">
        <v>148</v>
      </c>
      <c r="P6" s="23"/>
      <c r="Q6" s="15">
        <v>30</v>
      </c>
      <c r="R6" s="15">
        <v>32</v>
      </c>
      <c r="S6" s="15">
        <v>31</v>
      </c>
      <c r="T6" s="15">
        <v>10</v>
      </c>
      <c r="U6" s="15"/>
      <c r="V6" s="15"/>
      <c r="W6" s="25">
        <v>105</v>
      </c>
      <c r="X6" s="21"/>
      <c r="Y6" s="23">
        <v>0</v>
      </c>
      <c r="Z6" s="15">
        <v>2</v>
      </c>
      <c r="AA6" s="15">
        <v>2</v>
      </c>
      <c r="AB6" s="15">
        <v>1</v>
      </c>
      <c r="AC6" s="15">
        <v>1</v>
      </c>
      <c r="AD6" s="15"/>
      <c r="AE6" s="15"/>
      <c r="AF6" s="25">
        <v>6</v>
      </c>
      <c r="AG6" s="21"/>
      <c r="AH6" s="23">
        <v>0</v>
      </c>
      <c r="AI6" s="15">
        <v>21</v>
      </c>
      <c r="AJ6" s="15">
        <v>25</v>
      </c>
      <c r="AK6" s="15">
        <v>25</v>
      </c>
      <c r="AL6" s="15">
        <v>8</v>
      </c>
      <c r="AM6" s="15"/>
      <c r="AN6" s="15"/>
      <c r="AO6" s="25">
        <v>79</v>
      </c>
      <c r="AP6" s="31"/>
      <c r="AQ6" s="23">
        <v>0</v>
      </c>
      <c r="AR6" s="15">
        <v>6</v>
      </c>
      <c r="AS6" s="15">
        <v>5</v>
      </c>
      <c r="AT6" s="15">
        <v>5</v>
      </c>
      <c r="AU6" s="15">
        <v>1</v>
      </c>
      <c r="AV6" s="15"/>
      <c r="AW6" s="15">
        <v>0</v>
      </c>
      <c r="AX6" s="25">
        <v>17</v>
      </c>
      <c r="AY6" s="34"/>
      <c r="AZ6" s="20"/>
      <c r="BA6" s="13"/>
      <c r="BB6" s="13"/>
      <c r="BC6" s="13"/>
      <c r="BD6" s="13"/>
      <c r="BE6" s="13"/>
      <c r="BF6" s="13"/>
      <c r="BG6" s="24">
        <v>2</v>
      </c>
      <c r="BH6" s="33"/>
      <c r="BI6" s="20"/>
      <c r="BJ6" s="13">
        <v>1</v>
      </c>
      <c r="BK6" s="13"/>
      <c r="BL6" s="13"/>
      <c r="BM6" s="13"/>
      <c r="BN6" s="13"/>
      <c r="BO6" s="13"/>
      <c r="BP6" s="24">
        <v>1</v>
      </c>
      <c r="BQ6" s="33"/>
    </row>
    <row r="7" ht="29" customHeight="1" spans="1:69">
      <c r="A7" s="14">
        <v>45358</v>
      </c>
      <c r="B7" s="15"/>
      <c r="C7" s="15"/>
      <c r="D7" s="15" t="str">
        <f>_xlfn.DISPIMG("ID_7D7874DE0E1440D39DDC9E8005B00F3C",1)</f>
        <v>=DISPIMG("ID_7D7874DE0E1440D39DDC9E8005B00F3C",1)</v>
      </c>
      <c r="E7" s="15"/>
      <c r="F7" s="15"/>
      <c r="G7" s="13" t="s">
        <v>105</v>
      </c>
      <c r="H7" s="15" t="s">
        <v>140</v>
      </c>
      <c r="I7" s="15" t="s">
        <v>141</v>
      </c>
      <c r="J7" s="15" t="s">
        <v>142</v>
      </c>
      <c r="K7" s="15" t="e">
        <v>#N/A</v>
      </c>
      <c r="L7" s="15" t="e">
        <v>#N/A</v>
      </c>
      <c r="M7" s="15" t="e">
        <v>#N/A</v>
      </c>
      <c r="N7" s="21" t="e">
        <v>#N/A</v>
      </c>
      <c r="O7" s="22"/>
      <c r="P7" s="23">
        <v>3</v>
      </c>
      <c r="Q7" s="15">
        <v>32</v>
      </c>
      <c r="R7" s="15">
        <v>27</v>
      </c>
      <c r="S7" s="15">
        <v>10</v>
      </c>
      <c r="T7" s="15"/>
      <c r="U7" s="15"/>
      <c r="V7" s="15"/>
      <c r="W7" s="25">
        <v>72</v>
      </c>
      <c r="X7" s="21" t="s">
        <v>149</v>
      </c>
      <c r="Y7" s="23">
        <v>0</v>
      </c>
      <c r="Z7" s="15">
        <v>1</v>
      </c>
      <c r="AA7" s="15">
        <v>1</v>
      </c>
      <c r="AB7" s="15">
        <v>1</v>
      </c>
      <c r="AC7" s="15"/>
      <c r="AD7" s="15"/>
      <c r="AE7" s="15"/>
      <c r="AF7" s="25">
        <v>3</v>
      </c>
      <c r="AG7" s="21"/>
      <c r="AH7" s="23">
        <v>2</v>
      </c>
      <c r="AI7" s="15">
        <v>27</v>
      </c>
      <c r="AJ7" s="15">
        <v>23</v>
      </c>
      <c r="AK7" s="15">
        <v>8</v>
      </c>
      <c r="AL7" s="15"/>
      <c r="AM7" s="15"/>
      <c r="AN7" s="15"/>
      <c r="AO7" s="25">
        <v>60</v>
      </c>
      <c r="AP7" s="31"/>
      <c r="AQ7" s="23">
        <v>1</v>
      </c>
      <c r="AR7" s="15">
        <v>3</v>
      </c>
      <c r="AS7" s="15">
        <v>3</v>
      </c>
      <c r="AT7" s="15">
        <v>1</v>
      </c>
      <c r="AU7" s="15">
        <v>0</v>
      </c>
      <c r="AV7" s="15"/>
      <c r="AW7" s="15">
        <v>0</v>
      </c>
      <c r="AX7" s="25">
        <v>8</v>
      </c>
      <c r="AY7" s="34"/>
      <c r="AZ7" s="20"/>
      <c r="BA7" s="13"/>
      <c r="BB7" s="13"/>
      <c r="BC7" s="13"/>
      <c r="BD7" s="13"/>
      <c r="BE7" s="13"/>
      <c r="BF7" s="13"/>
      <c r="BG7" s="24">
        <v>0</v>
      </c>
      <c r="BH7" s="33"/>
      <c r="BI7" s="20"/>
      <c r="BJ7" s="13">
        <v>1</v>
      </c>
      <c r="BK7" s="13"/>
      <c r="BL7" s="13"/>
      <c r="BM7" s="13"/>
      <c r="BN7" s="13"/>
      <c r="BO7" s="13"/>
      <c r="BP7" s="24">
        <v>1</v>
      </c>
      <c r="BQ7" s="33"/>
    </row>
    <row r="8" ht="29" customHeight="1" spans="1:69">
      <c r="A8" s="14">
        <v>45358</v>
      </c>
      <c r="B8" s="15"/>
      <c r="C8" s="15"/>
      <c r="D8" s="15"/>
      <c r="E8" s="15"/>
      <c r="F8" s="15"/>
      <c r="G8" s="13" t="s">
        <v>106</v>
      </c>
      <c r="H8" s="15" t="s">
        <v>140</v>
      </c>
      <c r="I8" s="15" t="s">
        <v>141</v>
      </c>
      <c r="J8" s="15" t="s">
        <v>142</v>
      </c>
      <c r="K8" s="15" t="e">
        <v>#N/A</v>
      </c>
      <c r="L8" s="15" t="e">
        <v>#N/A</v>
      </c>
      <c r="M8" s="15" t="e">
        <v>#N/A</v>
      </c>
      <c r="N8" s="21" t="e">
        <v>#N/A</v>
      </c>
      <c r="O8" s="22"/>
      <c r="P8" s="23"/>
      <c r="Q8" s="15">
        <v>36</v>
      </c>
      <c r="R8" s="15">
        <v>39</v>
      </c>
      <c r="S8" s="15">
        <v>17</v>
      </c>
      <c r="T8" s="15"/>
      <c r="U8" s="15"/>
      <c r="V8" s="15"/>
      <c r="W8" s="25">
        <v>92</v>
      </c>
      <c r="X8" s="21"/>
      <c r="Y8" s="23">
        <v>0</v>
      </c>
      <c r="Z8" s="15">
        <v>2</v>
      </c>
      <c r="AA8" s="15">
        <v>2</v>
      </c>
      <c r="AB8" s="15">
        <v>2</v>
      </c>
      <c r="AC8" s="15"/>
      <c r="AD8" s="15"/>
      <c r="AE8" s="15"/>
      <c r="AF8" s="25">
        <v>6</v>
      </c>
      <c r="AG8" s="21"/>
      <c r="AH8" s="23">
        <v>0</v>
      </c>
      <c r="AI8" s="15">
        <v>29</v>
      </c>
      <c r="AJ8" s="15">
        <v>33</v>
      </c>
      <c r="AK8" s="15">
        <v>13</v>
      </c>
      <c r="AL8" s="15"/>
      <c r="AM8" s="15"/>
      <c r="AN8" s="15"/>
      <c r="AO8" s="25">
        <v>75</v>
      </c>
      <c r="AP8" s="31"/>
      <c r="AQ8" s="23">
        <v>0</v>
      </c>
      <c r="AR8" s="15">
        <v>4</v>
      </c>
      <c r="AS8" s="15">
        <v>4</v>
      </c>
      <c r="AT8" s="15">
        <v>2</v>
      </c>
      <c r="AU8" s="15">
        <v>0</v>
      </c>
      <c r="AV8" s="15"/>
      <c r="AW8" s="15">
        <v>0</v>
      </c>
      <c r="AX8" s="25">
        <v>10</v>
      </c>
      <c r="AY8" s="34"/>
      <c r="AZ8" s="20"/>
      <c r="BA8" s="13"/>
      <c r="BB8" s="13"/>
      <c r="BC8" s="13"/>
      <c r="BD8" s="13"/>
      <c r="BE8" s="13"/>
      <c r="BF8" s="13"/>
      <c r="BG8" s="24">
        <v>0</v>
      </c>
      <c r="BH8" s="33"/>
      <c r="BI8" s="20"/>
      <c r="BJ8" s="13">
        <v>1</v>
      </c>
      <c r="BK8" s="13"/>
      <c r="BL8" s="13"/>
      <c r="BM8" s="13"/>
      <c r="BN8" s="13"/>
      <c r="BO8" s="13"/>
      <c r="BP8" s="24">
        <v>1</v>
      </c>
      <c r="BQ8" s="33"/>
    </row>
    <row r="9" ht="29" customHeight="1" spans="1:69">
      <c r="A9" s="14">
        <v>45358</v>
      </c>
      <c r="B9" s="15"/>
      <c r="C9" s="15"/>
      <c r="D9" s="15"/>
      <c r="E9" s="15"/>
      <c r="F9" s="15"/>
      <c r="G9" s="15" t="s">
        <v>107</v>
      </c>
      <c r="H9" s="15" t="s">
        <v>140</v>
      </c>
      <c r="I9" s="15" t="s">
        <v>141</v>
      </c>
      <c r="J9" s="15" t="s">
        <v>142</v>
      </c>
      <c r="K9" s="15" t="e">
        <v>#N/A</v>
      </c>
      <c r="L9" s="15" t="s">
        <v>150</v>
      </c>
      <c r="M9" s="15" t="s">
        <v>151</v>
      </c>
      <c r="N9" s="21">
        <v>12</v>
      </c>
      <c r="O9" s="22"/>
      <c r="P9" s="23"/>
      <c r="Q9" s="15">
        <v>40</v>
      </c>
      <c r="R9" s="15">
        <v>31</v>
      </c>
      <c r="S9" s="15">
        <v>20</v>
      </c>
      <c r="T9" s="15">
        <v>20</v>
      </c>
      <c r="U9" s="15"/>
      <c r="V9" s="15"/>
      <c r="W9" s="25">
        <v>111</v>
      </c>
      <c r="X9" s="21"/>
      <c r="Y9" s="23">
        <v>0</v>
      </c>
      <c r="Z9" s="15">
        <v>2</v>
      </c>
      <c r="AA9" s="15">
        <v>2</v>
      </c>
      <c r="AB9" s="15">
        <v>2</v>
      </c>
      <c r="AC9" s="15">
        <v>1</v>
      </c>
      <c r="AD9" s="15"/>
      <c r="AE9" s="15"/>
      <c r="AF9" s="25">
        <v>7</v>
      </c>
      <c r="AG9" s="21"/>
      <c r="AH9" s="23">
        <v>0</v>
      </c>
      <c r="AI9" s="15">
        <v>29</v>
      </c>
      <c r="AJ9" s="15">
        <v>23</v>
      </c>
      <c r="AK9" s="15">
        <v>14</v>
      </c>
      <c r="AL9" s="15">
        <v>14</v>
      </c>
      <c r="AM9" s="15"/>
      <c r="AN9" s="15"/>
      <c r="AO9" s="25">
        <v>80</v>
      </c>
      <c r="AP9" s="31"/>
      <c r="AQ9" s="23">
        <v>0</v>
      </c>
      <c r="AR9" s="15">
        <v>8</v>
      </c>
      <c r="AS9" s="15">
        <v>6</v>
      </c>
      <c r="AT9" s="15">
        <v>4</v>
      </c>
      <c r="AU9" s="15">
        <v>5</v>
      </c>
      <c r="AV9" s="15"/>
      <c r="AW9" s="15">
        <v>0</v>
      </c>
      <c r="AX9" s="25">
        <v>23</v>
      </c>
      <c r="AY9" s="34"/>
      <c r="AZ9" s="20"/>
      <c r="BA9" s="13"/>
      <c r="BB9" s="13"/>
      <c r="BC9" s="13"/>
      <c r="BD9" s="13"/>
      <c r="BE9" s="13"/>
      <c r="BF9" s="13"/>
      <c r="BG9" s="24">
        <v>0</v>
      </c>
      <c r="BH9" s="33"/>
      <c r="BI9" s="20"/>
      <c r="BJ9" s="13">
        <v>1</v>
      </c>
      <c r="BK9" s="13"/>
      <c r="BL9" s="13"/>
      <c r="BM9" s="13"/>
      <c r="BN9" s="13"/>
      <c r="BO9" s="13"/>
      <c r="BP9" s="24">
        <v>1</v>
      </c>
      <c r="BQ9" s="33"/>
    </row>
    <row r="10" ht="29" customHeight="1" spans="1:69">
      <c r="A10" s="14">
        <v>45358</v>
      </c>
      <c r="B10" s="15"/>
      <c r="C10" s="15"/>
      <c r="D10" s="15"/>
      <c r="E10" s="15"/>
      <c r="F10" s="15"/>
      <c r="G10" s="15" t="s">
        <v>108</v>
      </c>
      <c r="H10" s="15" t="s">
        <v>140</v>
      </c>
      <c r="I10" s="15" t="s">
        <v>141</v>
      </c>
      <c r="J10" s="15" t="s">
        <v>142</v>
      </c>
      <c r="K10" s="15" t="e">
        <v>#N/A</v>
      </c>
      <c r="L10" s="15" t="s">
        <v>150</v>
      </c>
      <c r="M10" s="15" t="s">
        <v>151</v>
      </c>
      <c r="N10" s="21">
        <v>30</v>
      </c>
      <c r="O10" s="22"/>
      <c r="P10" s="23"/>
      <c r="Q10" s="15">
        <v>56</v>
      </c>
      <c r="R10" s="15">
        <v>58</v>
      </c>
      <c r="S10" s="15">
        <v>58</v>
      </c>
      <c r="T10" s="15">
        <v>19</v>
      </c>
      <c r="U10" s="15"/>
      <c r="V10" s="15"/>
      <c r="W10" s="25">
        <v>191</v>
      </c>
      <c r="X10" s="21"/>
      <c r="Y10" s="23">
        <v>0</v>
      </c>
      <c r="Z10" s="15">
        <v>2</v>
      </c>
      <c r="AA10" s="15">
        <v>2</v>
      </c>
      <c r="AB10" s="15">
        <v>2</v>
      </c>
      <c r="AC10" s="15">
        <v>1</v>
      </c>
      <c r="AD10" s="15"/>
      <c r="AE10" s="15"/>
      <c r="AF10" s="25">
        <v>7</v>
      </c>
      <c r="AG10" s="21"/>
      <c r="AH10" s="23">
        <v>0</v>
      </c>
      <c r="AI10" s="15">
        <v>23</v>
      </c>
      <c r="AJ10" s="15">
        <v>25</v>
      </c>
      <c r="AK10" s="15">
        <v>24</v>
      </c>
      <c r="AL10" s="15">
        <v>8</v>
      </c>
      <c r="AM10" s="15"/>
      <c r="AN10" s="15"/>
      <c r="AO10" s="25">
        <v>80</v>
      </c>
      <c r="AP10" s="31"/>
      <c r="AQ10" s="23">
        <v>0</v>
      </c>
      <c r="AR10" s="15">
        <v>30</v>
      </c>
      <c r="AS10" s="15">
        <v>31</v>
      </c>
      <c r="AT10" s="15">
        <v>32</v>
      </c>
      <c r="AU10" s="15">
        <v>10</v>
      </c>
      <c r="AV10" s="15"/>
      <c r="AW10" s="15">
        <v>0</v>
      </c>
      <c r="AX10" s="25">
        <v>103</v>
      </c>
      <c r="AY10" s="34"/>
      <c r="AZ10" s="20"/>
      <c r="BA10" s="13"/>
      <c r="BB10" s="13"/>
      <c r="BC10" s="13"/>
      <c r="BD10" s="13"/>
      <c r="BE10" s="13"/>
      <c r="BF10" s="13"/>
      <c r="BG10" s="24">
        <v>0</v>
      </c>
      <c r="BH10" s="33"/>
      <c r="BI10" s="20"/>
      <c r="BJ10" s="13">
        <v>1</v>
      </c>
      <c r="BK10" s="13"/>
      <c r="BL10" s="13"/>
      <c r="BM10" s="13"/>
      <c r="BN10" s="13"/>
      <c r="BO10" s="13"/>
      <c r="BP10" s="24">
        <v>1</v>
      </c>
      <c r="BQ10" s="33"/>
    </row>
    <row r="11" ht="29" customHeight="1" spans="1:69">
      <c r="A11" s="14">
        <v>45358</v>
      </c>
      <c r="B11" s="15"/>
      <c r="C11" s="15" t="s">
        <v>139</v>
      </c>
      <c r="D11" s="15" t="str">
        <f>_xlfn.DISPIMG("ID_1DD7C606B7D645778A58A9F8AF6C23FF",1)</f>
        <v>=DISPIMG("ID_1DD7C606B7D645778A58A9F8AF6C23FF",1)</v>
      </c>
      <c r="E11" s="15"/>
      <c r="F11" s="15"/>
      <c r="G11" s="16" t="s">
        <v>109</v>
      </c>
      <c r="H11" s="15" t="s">
        <v>140</v>
      </c>
      <c r="I11" s="15" t="s">
        <v>152</v>
      </c>
      <c r="J11" s="15" t="s">
        <v>153</v>
      </c>
      <c r="K11" s="15" t="e">
        <v>#N/A</v>
      </c>
      <c r="L11" s="15" t="s">
        <v>143</v>
      </c>
      <c r="M11" s="15" t="s">
        <v>144</v>
      </c>
      <c r="N11" s="21">
        <v>10</v>
      </c>
      <c r="O11" s="22" t="s">
        <v>148</v>
      </c>
      <c r="P11" s="23"/>
      <c r="Q11" s="15">
        <v>36</v>
      </c>
      <c r="R11" s="15">
        <v>50</v>
      </c>
      <c r="S11" s="15">
        <v>39</v>
      </c>
      <c r="T11" s="15">
        <v>20</v>
      </c>
      <c r="U11" s="15"/>
      <c r="V11" s="15"/>
      <c r="W11" s="25">
        <v>145</v>
      </c>
      <c r="X11" s="21"/>
      <c r="Y11" s="23">
        <v>0</v>
      </c>
      <c r="Z11" s="15">
        <v>2</v>
      </c>
      <c r="AA11" s="15">
        <v>2</v>
      </c>
      <c r="AB11" s="15">
        <v>2</v>
      </c>
      <c r="AC11" s="15">
        <v>1</v>
      </c>
      <c r="AD11" s="15"/>
      <c r="AE11" s="15"/>
      <c r="AF11" s="25">
        <v>7</v>
      </c>
      <c r="AG11" s="21"/>
      <c r="AH11" s="23">
        <v>0</v>
      </c>
      <c r="AI11" s="15">
        <v>19</v>
      </c>
      <c r="AJ11" s="15">
        <v>28</v>
      </c>
      <c r="AK11" s="15">
        <v>22</v>
      </c>
      <c r="AL11" s="15">
        <v>11</v>
      </c>
      <c r="AM11" s="15"/>
      <c r="AN11" s="15"/>
      <c r="AO11" s="25">
        <v>80</v>
      </c>
      <c r="AP11" s="31"/>
      <c r="AQ11" s="23">
        <v>0</v>
      </c>
      <c r="AR11" s="15">
        <v>14</v>
      </c>
      <c r="AS11" s="15">
        <v>20</v>
      </c>
      <c r="AT11" s="15">
        <v>15</v>
      </c>
      <c r="AU11" s="15">
        <v>8</v>
      </c>
      <c r="AV11" s="15"/>
      <c r="AW11" s="15">
        <v>0</v>
      </c>
      <c r="AX11" s="25">
        <v>57</v>
      </c>
      <c r="AY11" s="34"/>
      <c r="AZ11" s="20"/>
      <c r="BA11" s="13"/>
      <c r="BB11" s="13"/>
      <c r="BC11" s="13"/>
      <c r="BD11" s="13"/>
      <c r="BE11" s="13"/>
      <c r="BF11" s="13"/>
      <c r="BG11" s="24">
        <v>0</v>
      </c>
      <c r="BH11" s="33"/>
      <c r="BI11" s="20"/>
      <c r="BJ11" s="13">
        <v>1</v>
      </c>
      <c r="BK11" s="13"/>
      <c r="BL11" s="13"/>
      <c r="BM11" s="13"/>
      <c r="BN11" s="13"/>
      <c r="BO11" s="13"/>
      <c r="BP11" s="24">
        <v>1</v>
      </c>
      <c r="BQ11" s="33"/>
    </row>
    <row r="12" ht="29" customHeight="1" spans="1:69">
      <c r="A12" s="14">
        <v>45358</v>
      </c>
      <c r="B12" s="15"/>
      <c r="C12" s="15" t="s">
        <v>139</v>
      </c>
      <c r="D12" s="15" t="s">
        <v>145</v>
      </c>
      <c r="E12" s="15"/>
      <c r="F12" s="15"/>
      <c r="G12" s="16" t="s">
        <v>110</v>
      </c>
      <c r="H12" s="15" t="s">
        <v>140</v>
      </c>
      <c r="I12" s="15" t="s">
        <v>154</v>
      </c>
      <c r="J12" s="15" t="s">
        <v>155</v>
      </c>
      <c r="K12" s="15" t="e">
        <v>#N/A</v>
      </c>
      <c r="L12" s="15" t="e">
        <v>#N/A</v>
      </c>
      <c r="M12" s="15" t="e">
        <v>#N/A</v>
      </c>
      <c r="N12" s="21" t="e">
        <v>#N/A</v>
      </c>
      <c r="O12" s="22" t="s">
        <v>148</v>
      </c>
      <c r="P12" s="23"/>
      <c r="Q12" s="15">
        <v>36</v>
      </c>
      <c r="R12" s="15">
        <v>28</v>
      </c>
      <c r="S12" s="15">
        <v>17</v>
      </c>
      <c r="T12" s="15"/>
      <c r="U12" s="15"/>
      <c r="V12" s="15"/>
      <c r="W12" s="25">
        <v>81</v>
      </c>
      <c r="X12" s="21"/>
      <c r="Y12" s="23">
        <v>0</v>
      </c>
      <c r="Z12" s="15">
        <v>2</v>
      </c>
      <c r="AA12" s="15">
        <v>2</v>
      </c>
      <c r="AB12" s="15">
        <v>2</v>
      </c>
      <c r="AC12" s="15"/>
      <c r="AD12" s="15"/>
      <c r="AE12" s="15"/>
      <c r="AF12" s="25">
        <v>6</v>
      </c>
      <c r="AG12" s="21"/>
      <c r="AH12" s="23">
        <v>0</v>
      </c>
      <c r="AI12" s="15">
        <v>29</v>
      </c>
      <c r="AJ12" s="15">
        <v>23</v>
      </c>
      <c r="AK12" s="15">
        <v>13</v>
      </c>
      <c r="AL12" s="15"/>
      <c r="AM12" s="15"/>
      <c r="AN12" s="15"/>
      <c r="AO12" s="25">
        <v>65</v>
      </c>
      <c r="AP12" s="31"/>
      <c r="AQ12" s="23">
        <v>0</v>
      </c>
      <c r="AR12" s="15">
        <v>4</v>
      </c>
      <c r="AS12" s="15">
        <v>3</v>
      </c>
      <c r="AT12" s="15">
        <v>2</v>
      </c>
      <c r="AU12" s="15">
        <v>0</v>
      </c>
      <c r="AV12" s="15"/>
      <c r="AW12" s="15">
        <v>0</v>
      </c>
      <c r="AX12" s="25">
        <v>9</v>
      </c>
      <c r="AY12" s="34"/>
      <c r="AZ12" s="20"/>
      <c r="BA12" s="13"/>
      <c r="BB12" s="13"/>
      <c r="BC12" s="13"/>
      <c r="BD12" s="13"/>
      <c r="BE12" s="13"/>
      <c r="BF12" s="13"/>
      <c r="BG12" s="24">
        <v>0</v>
      </c>
      <c r="BH12" s="33"/>
      <c r="BI12" s="20"/>
      <c r="BJ12" s="13">
        <v>1</v>
      </c>
      <c r="BK12" s="13"/>
      <c r="BL12" s="13"/>
      <c r="BM12" s="13"/>
      <c r="BN12" s="13"/>
      <c r="BO12" s="13"/>
      <c r="BP12" s="24">
        <v>1</v>
      </c>
      <c r="BQ12" s="33"/>
    </row>
    <row r="13" ht="29" customHeight="1" spans="1:69">
      <c r="A13" s="14">
        <v>45358</v>
      </c>
      <c r="B13" s="15"/>
      <c r="C13" s="15" t="s">
        <v>139</v>
      </c>
      <c r="D13" s="15" t="str">
        <f>_xlfn.DISPIMG("ID_3F6B70F26F87412083F0A4B3985E233D",1)</f>
        <v>=DISPIMG("ID_3F6B70F26F87412083F0A4B3985E233D",1)</v>
      </c>
      <c r="E13" s="15"/>
      <c r="F13" s="15"/>
      <c r="G13" s="16" t="s">
        <v>111</v>
      </c>
      <c r="H13" s="15" t="s">
        <v>140</v>
      </c>
      <c r="I13" s="15" t="s">
        <v>156</v>
      </c>
      <c r="J13" s="15" t="s">
        <v>157</v>
      </c>
      <c r="K13" s="15" t="e">
        <v>#N/A</v>
      </c>
      <c r="L13" s="15" t="e">
        <v>#N/A</v>
      </c>
      <c r="M13" s="15" t="e">
        <v>#N/A</v>
      </c>
      <c r="N13" s="21" t="e">
        <v>#N/A</v>
      </c>
      <c r="O13" s="22" t="s">
        <v>148</v>
      </c>
      <c r="P13" s="23">
        <v>11</v>
      </c>
      <c r="Q13" s="15">
        <v>67</v>
      </c>
      <c r="R13" s="15">
        <v>63</v>
      </c>
      <c r="S13" s="15">
        <v>41</v>
      </c>
      <c r="T13" s="15">
        <v>11</v>
      </c>
      <c r="U13" s="15"/>
      <c r="V13" s="15"/>
      <c r="W13" s="25">
        <v>193</v>
      </c>
      <c r="X13" s="21"/>
      <c r="Y13" s="23">
        <v>1</v>
      </c>
      <c r="Z13" s="15">
        <v>2</v>
      </c>
      <c r="AA13" s="15">
        <v>2</v>
      </c>
      <c r="AB13" s="15">
        <v>1</v>
      </c>
      <c r="AC13" s="15">
        <v>1</v>
      </c>
      <c r="AD13" s="15"/>
      <c r="AE13" s="15"/>
      <c r="AF13" s="25">
        <v>7</v>
      </c>
      <c r="AG13" s="21"/>
      <c r="AH13" s="23">
        <v>5</v>
      </c>
      <c r="AI13" s="15">
        <v>28</v>
      </c>
      <c r="AJ13" s="15">
        <v>26</v>
      </c>
      <c r="AK13" s="15">
        <v>17</v>
      </c>
      <c r="AL13" s="15">
        <v>5</v>
      </c>
      <c r="AM13" s="15"/>
      <c r="AN13" s="15"/>
      <c r="AO13" s="25">
        <v>81</v>
      </c>
      <c r="AP13" s="31"/>
      <c r="AQ13" s="23">
        <v>5</v>
      </c>
      <c r="AR13" s="15">
        <v>36</v>
      </c>
      <c r="AS13" s="15">
        <v>35</v>
      </c>
      <c r="AT13" s="15">
        <v>23</v>
      </c>
      <c r="AU13" s="15">
        <v>5</v>
      </c>
      <c r="AV13" s="15"/>
      <c r="AW13" s="15">
        <v>0</v>
      </c>
      <c r="AX13" s="25">
        <v>104</v>
      </c>
      <c r="AY13" s="34"/>
      <c r="AZ13" s="20"/>
      <c r="BA13" s="13"/>
      <c r="BB13" s="13"/>
      <c r="BC13" s="13"/>
      <c r="BD13" s="13"/>
      <c r="BE13" s="13"/>
      <c r="BF13" s="13"/>
      <c r="BG13" s="24">
        <v>0</v>
      </c>
      <c r="BH13" s="33"/>
      <c r="BI13" s="20"/>
      <c r="BJ13" s="13">
        <v>1</v>
      </c>
      <c r="BK13" s="13"/>
      <c r="BL13" s="13"/>
      <c r="BM13" s="13"/>
      <c r="BN13" s="13"/>
      <c r="BO13" s="13"/>
      <c r="BP13" s="24">
        <v>1</v>
      </c>
      <c r="BQ13" s="33"/>
    </row>
    <row r="14" ht="29" customHeight="1" spans="1:69">
      <c r="A14" s="14">
        <v>45358</v>
      </c>
      <c r="B14" s="15"/>
      <c r="C14" s="15" t="s">
        <v>139</v>
      </c>
      <c r="D14" s="15" t="str">
        <f>_xlfn.DISPIMG("ID_A56265B42EF64466AE384B46F73DAB73",1)</f>
        <v>=DISPIMG("ID_A56265B42EF64466AE384B46F73DAB73",1)</v>
      </c>
      <c r="E14" s="15"/>
      <c r="F14" s="15"/>
      <c r="G14" s="16" t="s">
        <v>112</v>
      </c>
      <c r="H14" s="15" t="s">
        <v>140</v>
      </c>
      <c r="I14" s="15" t="s">
        <v>156</v>
      </c>
      <c r="J14" s="15" t="s">
        <v>157</v>
      </c>
      <c r="K14" s="15" t="e">
        <v>#N/A</v>
      </c>
      <c r="L14" s="15" t="s">
        <v>158</v>
      </c>
      <c r="M14" s="15" t="s">
        <v>144</v>
      </c>
      <c r="N14" s="21">
        <v>6</v>
      </c>
      <c r="O14" s="22" t="s">
        <v>148</v>
      </c>
      <c r="P14" s="23">
        <v>12</v>
      </c>
      <c r="Q14" s="15">
        <v>65</v>
      </c>
      <c r="R14" s="15">
        <v>66</v>
      </c>
      <c r="S14" s="15">
        <v>36</v>
      </c>
      <c r="T14" s="15">
        <v>10</v>
      </c>
      <c r="U14" s="15"/>
      <c r="V14" s="15"/>
      <c r="W14" s="25">
        <v>189</v>
      </c>
      <c r="X14" s="21"/>
      <c r="Y14" s="23">
        <v>1</v>
      </c>
      <c r="Z14" s="15">
        <v>2</v>
      </c>
      <c r="AA14" s="15">
        <v>2</v>
      </c>
      <c r="AB14" s="15">
        <v>1</v>
      </c>
      <c r="AC14" s="15">
        <v>1</v>
      </c>
      <c r="AD14" s="15"/>
      <c r="AE14" s="15"/>
      <c r="AF14" s="25">
        <v>7</v>
      </c>
      <c r="AG14" s="21"/>
      <c r="AH14" s="23">
        <v>5</v>
      </c>
      <c r="AI14" s="15">
        <v>28</v>
      </c>
      <c r="AJ14" s="15">
        <v>28</v>
      </c>
      <c r="AK14" s="15">
        <v>15</v>
      </c>
      <c r="AL14" s="15">
        <v>5</v>
      </c>
      <c r="AM14" s="15"/>
      <c r="AN14" s="15"/>
      <c r="AO14" s="25">
        <v>81</v>
      </c>
      <c r="AP14" s="31"/>
      <c r="AQ14" s="23">
        <v>6</v>
      </c>
      <c r="AR14" s="15">
        <v>34</v>
      </c>
      <c r="AS14" s="15">
        <v>36</v>
      </c>
      <c r="AT14" s="15">
        <v>20</v>
      </c>
      <c r="AU14" s="15">
        <v>4</v>
      </c>
      <c r="AV14" s="15"/>
      <c r="AW14" s="15">
        <v>0</v>
      </c>
      <c r="AX14" s="25">
        <v>100</v>
      </c>
      <c r="AY14" s="34"/>
      <c r="AZ14" s="20"/>
      <c r="BA14" s="13"/>
      <c r="BB14" s="13"/>
      <c r="BC14" s="13"/>
      <c r="BD14" s="13"/>
      <c r="BE14" s="13"/>
      <c r="BF14" s="13"/>
      <c r="BG14" s="24">
        <v>0</v>
      </c>
      <c r="BH14" s="33"/>
      <c r="BI14" s="20"/>
      <c r="BJ14" s="13">
        <v>1</v>
      </c>
      <c r="BK14" s="13"/>
      <c r="BL14" s="13"/>
      <c r="BM14" s="13"/>
      <c r="BN14" s="13"/>
      <c r="BO14" s="13"/>
      <c r="BP14" s="24">
        <v>1</v>
      </c>
      <c r="BQ14" s="33"/>
    </row>
    <row r="15" ht="29" customHeight="1" spans="1:69">
      <c r="A15" s="14">
        <v>45357</v>
      </c>
      <c r="B15" s="15"/>
      <c r="C15" s="15" t="s">
        <v>139</v>
      </c>
      <c r="D15" s="15" t="str">
        <f>_xlfn.DISPIMG("ID_4387DC06B5194047911CB03207ECEF9D",1)</f>
        <v>=DISPIMG("ID_4387DC06B5194047911CB03207ECEF9D",1)</v>
      </c>
      <c r="E15" s="15"/>
      <c r="F15" s="15"/>
      <c r="G15" s="15" t="s">
        <v>17</v>
      </c>
      <c r="H15" s="15" t="s">
        <v>140</v>
      </c>
      <c r="I15" s="15" t="s">
        <v>141</v>
      </c>
      <c r="J15" s="15" t="s">
        <v>142</v>
      </c>
      <c r="K15" s="15" t="e">
        <v>#N/A</v>
      </c>
      <c r="L15" s="15" t="s">
        <v>143</v>
      </c>
      <c r="M15" s="15" t="s">
        <v>144</v>
      </c>
      <c r="N15" s="21">
        <v>13</v>
      </c>
      <c r="O15" s="22"/>
      <c r="P15" s="23"/>
      <c r="Q15" s="15">
        <v>2</v>
      </c>
      <c r="R15" s="15">
        <v>1</v>
      </c>
      <c r="S15" s="15"/>
      <c r="T15" s="15"/>
      <c r="U15" s="15"/>
      <c r="V15" s="15"/>
      <c r="W15" s="25">
        <v>3</v>
      </c>
      <c r="X15" s="21" t="s">
        <v>159</v>
      </c>
      <c r="Y15" s="23"/>
      <c r="Z15" s="15"/>
      <c r="AA15" s="15"/>
      <c r="AB15" s="15"/>
      <c r="AC15" s="15"/>
      <c r="AD15" s="15"/>
      <c r="AE15" s="15"/>
      <c r="AF15" s="25">
        <v>0</v>
      </c>
      <c r="AG15" s="21"/>
      <c r="AH15" s="23"/>
      <c r="AI15" s="15"/>
      <c r="AJ15" s="15"/>
      <c r="AK15" s="15"/>
      <c r="AL15" s="15"/>
      <c r="AM15" s="15"/>
      <c r="AN15" s="15"/>
      <c r="AO15" s="25">
        <v>0</v>
      </c>
      <c r="AP15" s="31"/>
      <c r="AQ15" s="23"/>
      <c r="AR15" s="15">
        <v>2</v>
      </c>
      <c r="AS15" s="15">
        <v>1</v>
      </c>
      <c r="AT15" s="15"/>
      <c r="AU15" s="15"/>
      <c r="AV15" s="15"/>
      <c r="AW15" s="15"/>
      <c r="AX15" s="25">
        <v>3</v>
      </c>
      <c r="AY15" s="34"/>
      <c r="AZ15" s="20"/>
      <c r="BA15" s="13"/>
      <c r="BB15" s="13"/>
      <c r="BC15" s="13"/>
      <c r="BD15" s="13"/>
      <c r="BE15" s="13"/>
      <c r="BF15" s="13"/>
      <c r="BG15" s="24">
        <v>0</v>
      </c>
      <c r="BH15" s="33"/>
      <c r="BI15" s="20"/>
      <c r="BJ15" s="13"/>
      <c r="BK15" s="13"/>
      <c r="BL15" s="13"/>
      <c r="BM15" s="13"/>
      <c r="BN15" s="13"/>
      <c r="BO15" s="13"/>
      <c r="BP15" s="24">
        <v>0</v>
      </c>
      <c r="BQ15" s="33"/>
    </row>
    <row r="16" ht="29" customHeight="1" spans="1:69">
      <c r="A16" s="14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21"/>
      <c r="O16" s="22"/>
      <c r="P16" s="23"/>
      <c r="Q16" s="15"/>
      <c r="R16" s="15"/>
      <c r="S16" s="15"/>
      <c r="T16" s="15"/>
      <c r="U16" s="15"/>
      <c r="V16" s="15"/>
      <c r="W16" s="25"/>
      <c r="X16" s="21"/>
      <c r="Y16" s="23"/>
      <c r="Z16" s="15"/>
      <c r="AA16" s="15"/>
      <c r="AB16" s="15"/>
      <c r="AC16" s="15"/>
      <c r="AD16" s="15"/>
      <c r="AE16" s="15"/>
      <c r="AF16" s="25"/>
      <c r="AG16" s="21"/>
      <c r="AH16" s="23"/>
      <c r="AI16" s="15"/>
      <c r="AJ16" s="15"/>
      <c r="AK16" s="15"/>
      <c r="AL16" s="15"/>
      <c r="AM16" s="15"/>
      <c r="AN16" s="15"/>
      <c r="AO16" s="25"/>
      <c r="AP16" s="31"/>
      <c r="AQ16" s="23"/>
      <c r="AR16" s="15"/>
      <c r="AS16" s="15"/>
      <c r="AT16" s="15"/>
      <c r="AU16" s="15"/>
      <c r="AV16" s="15"/>
      <c r="AW16" s="15"/>
      <c r="AX16" s="25"/>
      <c r="AY16" s="34"/>
      <c r="AZ16" s="20"/>
      <c r="BA16" s="13"/>
      <c r="BB16" s="13"/>
      <c r="BC16" s="13"/>
      <c r="BD16" s="13"/>
      <c r="BE16" s="13"/>
      <c r="BF16" s="13"/>
      <c r="BG16" s="24"/>
      <c r="BH16" s="33"/>
      <c r="BI16" s="20"/>
      <c r="BJ16" s="13"/>
      <c r="BK16" s="13"/>
      <c r="BL16" s="13"/>
      <c r="BM16" s="13"/>
      <c r="BN16" s="13"/>
      <c r="BO16" s="13"/>
      <c r="BP16" s="24"/>
      <c r="BQ16" s="33"/>
    </row>
    <row r="17" ht="29" customHeight="1" spans="1:69">
      <c r="A17" s="14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21"/>
      <c r="O17" s="22"/>
      <c r="P17" s="23"/>
      <c r="Q17" s="15"/>
      <c r="R17" s="15"/>
      <c r="S17" s="15"/>
      <c r="T17" s="15"/>
      <c r="U17" s="15"/>
      <c r="V17" s="15"/>
      <c r="W17" s="25"/>
      <c r="X17" s="21"/>
      <c r="Y17" s="23"/>
      <c r="Z17" s="15"/>
      <c r="AA17" s="15"/>
      <c r="AB17" s="15"/>
      <c r="AC17" s="15"/>
      <c r="AD17" s="15"/>
      <c r="AE17" s="15"/>
      <c r="AF17" s="25"/>
      <c r="AG17" s="21"/>
      <c r="AH17" s="23"/>
      <c r="AI17" s="15"/>
      <c r="AJ17" s="15"/>
      <c r="AK17" s="15"/>
      <c r="AL17" s="15"/>
      <c r="AM17" s="15"/>
      <c r="AN17" s="15"/>
      <c r="AO17" s="25"/>
      <c r="AP17" s="31"/>
      <c r="AQ17" s="23"/>
      <c r="AR17" s="15"/>
      <c r="AS17" s="15"/>
      <c r="AT17" s="15"/>
      <c r="AU17" s="15"/>
      <c r="AV17" s="15"/>
      <c r="AW17" s="15"/>
      <c r="AX17" s="25"/>
      <c r="AY17" s="34"/>
      <c r="AZ17" s="20"/>
      <c r="BA17" s="13"/>
      <c r="BB17" s="13"/>
      <c r="BC17" s="13"/>
      <c r="BD17" s="13"/>
      <c r="BE17" s="13"/>
      <c r="BF17" s="13"/>
      <c r="BG17" s="24"/>
      <c r="BH17" s="33"/>
      <c r="BI17" s="20"/>
      <c r="BJ17" s="13"/>
      <c r="BK17" s="13"/>
      <c r="BL17" s="13"/>
      <c r="BM17" s="13"/>
      <c r="BN17" s="13"/>
      <c r="BO17" s="13"/>
      <c r="BP17" s="24"/>
      <c r="BQ17" s="33"/>
    </row>
    <row r="18" ht="29" customHeight="1" spans="1:69">
      <c r="A18" s="14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21"/>
      <c r="O18" s="22"/>
      <c r="P18" s="23"/>
      <c r="Q18" s="15"/>
      <c r="R18" s="15"/>
      <c r="S18" s="15"/>
      <c r="T18" s="15"/>
      <c r="U18" s="15"/>
      <c r="V18" s="15"/>
      <c r="W18" s="25"/>
      <c r="X18" s="21"/>
      <c r="Y18" s="23"/>
      <c r="Z18" s="15"/>
      <c r="AA18" s="15"/>
      <c r="AB18" s="15"/>
      <c r="AC18" s="15"/>
      <c r="AD18" s="15"/>
      <c r="AE18" s="15"/>
      <c r="AF18" s="25"/>
      <c r="AG18" s="21"/>
      <c r="AH18" s="23"/>
      <c r="AI18" s="15"/>
      <c r="AJ18" s="15"/>
      <c r="AK18" s="15"/>
      <c r="AL18" s="15"/>
      <c r="AM18" s="15"/>
      <c r="AN18" s="15"/>
      <c r="AO18" s="25"/>
      <c r="AP18" s="31"/>
      <c r="AQ18" s="23"/>
      <c r="AR18" s="15"/>
      <c r="AS18" s="15"/>
      <c r="AT18" s="15"/>
      <c r="AU18" s="15"/>
      <c r="AV18" s="15"/>
      <c r="AW18" s="15"/>
      <c r="AX18" s="25"/>
      <c r="AY18" s="34"/>
      <c r="AZ18" s="20"/>
      <c r="BA18" s="13"/>
      <c r="BB18" s="13"/>
      <c r="BC18" s="13"/>
      <c r="BD18" s="13"/>
      <c r="BE18" s="13"/>
      <c r="BF18" s="13"/>
      <c r="BG18" s="24"/>
      <c r="BH18" s="33"/>
      <c r="BI18" s="20"/>
      <c r="BJ18" s="13"/>
      <c r="BK18" s="13"/>
      <c r="BL18" s="13"/>
      <c r="BM18" s="13"/>
      <c r="BN18" s="13"/>
      <c r="BO18" s="13"/>
      <c r="BP18" s="24"/>
      <c r="BQ18" s="33"/>
    </row>
    <row r="19" ht="29" customHeight="1" spans="1:69">
      <c r="A19" s="14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21"/>
      <c r="O19" s="22"/>
      <c r="P19" s="23"/>
      <c r="Q19" s="15"/>
      <c r="R19" s="15"/>
      <c r="S19" s="15"/>
      <c r="T19" s="15"/>
      <c r="U19" s="15"/>
      <c r="V19" s="15"/>
      <c r="W19" s="25"/>
      <c r="X19" s="21"/>
      <c r="Y19" s="23"/>
      <c r="Z19" s="15"/>
      <c r="AA19" s="15"/>
      <c r="AB19" s="15"/>
      <c r="AC19" s="15"/>
      <c r="AD19" s="15"/>
      <c r="AE19" s="15"/>
      <c r="AF19" s="25"/>
      <c r="AG19" s="21"/>
      <c r="AH19" s="23"/>
      <c r="AI19" s="15"/>
      <c r="AJ19" s="15"/>
      <c r="AK19" s="15"/>
      <c r="AL19" s="15"/>
      <c r="AM19" s="15"/>
      <c r="AN19" s="15"/>
      <c r="AO19" s="25"/>
      <c r="AP19" s="31"/>
      <c r="AQ19" s="23"/>
      <c r="AR19" s="15"/>
      <c r="AS19" s="15"/>
      <c r="AT19" s="15"/>
      <c r="AU19" s="15"/>
      <c r="AV19" s="15"/>
      <c r="AW19" s="15"/>
      <c r="AX19" s="25"/>
      <c r="AY19" s="34"/>
      <c r="AZ19" s="20"/>
      <c r="BA19" s="13"/>
      <c r="BB19" s="13"/>
      <c r="BC19" s="13"/>
      <c r="BD19" s="13"/>
      <c r="BE19" s="13"/>
      <c r="BF19" s="13"/>
      <c r="BG19" s="24"/>
      <c r="BH19" s="33"/>
      <c r="BI19" s="20"/>
      <c r="BJ19" s="13"/>
      <c r="BK19" s="13"/>
      <c r="BL19" s="13"/>
      <c r="BM19" s="13"/>
      <c r="BN19" s="13"/>
      <c r="BO19" s="13"/>
      <c r="BP19" s="24"/>
      <c r="BQ19" s="33"/>
    </row>
    <row r="20" ht="29" customHeight="1" spans="1:69">
      <c r="A20" s="14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21"/>
      <c r="O20" s="22"/>
      <c r="P20" s="23"/>
      <c r="Q20" s="15"/>
      <c r="R20" s="15"/>
      <c r="S20" s="15"/>
      <c r="T20" s="15"/>
      <c r="U20" s="15"/>
      <c r="V20" s="15"/>
      <c r="W20" s="25"/>
      <c r="X20" s="21"/>
      <c r="Y20" s="23"/>
      <c r="Z20" s="15"/>
      <c r="AA20" s="15"/>
      <c r="AB20" s="15"/>
      <c r="AC20" s="15"/>
      <c r="AD20" s="15"/>
      <c r="AE20" s="15"/>
      <c r="AF20" s="25"/>
      <c r="AG20" s="21"/>
      <c r="AH20" s="23"/>
      <c r="AI20" s="15"/>
      <c r="AJ20" s="15"/>
      <c r="AK20" s="15"/>
      <c r="AL20" s="15"/>
      <c r="AM20" s="15"/>
      <c r="AN20" s="15"/>
      <c r="AO20" s="25"/>
      <c r="AP20" s="31"/>
      <c r="AQ20" s="23"/>
      <c r="AR20" s="15"/>
      <c r="AS20" s="15"/>
      <c r="AT20" s="15"/>
      <c r="AU20" s="15"/>
      <c r="AV20" s="15"/>
      <c r="AW20" s="15"/>
      <c r="AX20" s="25"/>
      <c r="AY20" s="34"/>
      <c r="AZ20" s="20"/>
      <c r="BA20" s="13"/>
      <c r="BB20" s="13"/>
      <c r="BC20" s="13"/>
      <c r="BD20" s="13"/>
      <c r="BE20" s="13"/>
      <c r="BF20" s="13"/>
      <c r="BG20" s="24"/>
      <c r="BH20" s="33"/>
      <c r="BI20" s="20"/>
      <c r="BJ20" s="13"/>
      <c r="BK20" s="13"/>
      <c r="BL20" s="13"/>
      <c r="BM20" s="13"/>
      <c r="BN20" s="13"/>
      <c r="BO20" s="13"/>
      <c r="BP20" s="24"/>
      <c r="BQ20" s="33"/>
    </row>
    <row r="21" ht="29" customHeight="1" spans="1:69">
      <c r="A21" s="14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21"/>
      <c r="O21" s="22"/>
      <c r="P21" s="23"/>
      <c r="Q21" s="15"/>
      <c r="R21" s="15"/>
      <c r="S21" s="15"/>
      <c r="T21" s="15"/>
      <c r="U21" s="15"/>
      <c r="V21" s="15"/>
      <c r="W21" s="25"/>
      <c r="X21" s="21"/>
      <c r="Y21" s="23"/>
      <c r="Z21" s="15"/>
      <c r="AA21" s="15"/>
      <c r="AB21" s="15"/>
      <c r="AC21" s="15"/>
      <c r="AD21" s="15"/>
      <c r="AE21" s="15"/>
      <c r="AF21" s="25"/>
      <c r="AG21" s="21"/>
      <c r="AH21" s="23"/>
      <c r="AI21" s="15"/>
      <c r="AJ21" s="15"/>
      <c r="AK21" s="15"/>
      <c r="AL21" s="15"/>
      <c r="AM21" s="15"/>
      <c r="AN21" s="15"/>
      <c r="AO21" s="25"/>
      <c r="AP21" s="31"/>
      <c r="AQ21" s="23"/>
      <c r="AR21" s="15"/>
      <c r="AS21" s="15"/>
      <c r="AT21" s="15"/>
      <c r="AU21" s="15"/>
      <c r="AV21" s="15"/>
      <c r="AW21" s="15"/>
      <c r="AX21" s="25"/>
      <c r="AY21" s="34"/>
      <c r="AZ21" s="20"/>
      <c r="BA21" s="13"/>
      <c r="BB21" s="13"/>
      <c r="BC21" s="13"/>
      <c r="BD21" s="13"/>
      <c r="BE21" s="13"/>
      <c r="BF21" s="13"/>
      <c r="BG21" s="24"/>
      <c r="BH21" s="33"/>
      <c r="BI21" s="20"/>
      <c r="BJ21" s="13"/>
      <c r="BK21" s="13"/>
      <c r="BL21" s="13"/>
      <c r="BM21" s="13"/>
      <c r="BN21" s="13"/>
      <c r="BO21" s="13"/>
      <c r="BP21" s="24"/>
      <c r="BQ21" s="33"/>
    </row>
    <row r="22" ht="29" customHeight="1" spans="1:69">
      <c r="A22" s="14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21"/>
      <c r="O22" s="22"/>
      <c r="P22" s="23"/>
      <c r="Q22" s="15"/>
      <c r="R22" s="15"/>
      <c r="S22" s="15"/>
      <c r="T22" s="15"/>
      <c r="U22" s="15"/>
      <c r="V22" s="15"/>
      <c r="W22" s="25"/>
      <c r="X22" s="21"/>
      <c r="Y22" s="23"/>
      <c r="Z22" s="15"/>
      <c r="AA22" s="15"/>
      <c r="AB22" s="15"/>
      <c r="AC22" s="15"/>
      <c r="AD22" s="15"/>
      <c r="AE22" s="15"/>
      <c r="AF22" s="25"/>
      <c r="AG22" s="21"/>
      <c r="AH22" s="23"/>
      <c r="AI22" s="15"/>
      <c r="AJ22" s="15"/>
      <c r="AK22" s="15"/>
      <c r="AL22" s="15"/>
      <c r="AM22" s="15"/>
      <c r="AN22" s="15"/>
      <c r="AO22" s="25"/>
      <c r="AP22" s="31"/>
      <c r="AQ22" s="23"/>
      <c r="AR22" s="15"/>
      <c r="AS22" s="15"/>
      <c r="AT22" s="15"/>
      <c r="AU22" s="15"/>
      <c r="AV22" s="15"/>
      <c r="AW22" s="15"/>
      <c r="AX22" s="25"/>
      <c r="AY22" s="34"/>
      <c r="AZ22" s="20"/>
      <c r="BA22" s="13"/>
      <c r="BB22" s="13"/>
      <c r="BC22" s="13"/>
      <c r="BD22" s="13"/>
      <c r="BE22" s="13"/>
      <c r="BF22" s="13"/>
      <c r="BG22" s="24"/>
      <c r="BH22" s="33"/>
      <c r="BI22" s="20"/>
      <c r="BJ22" s="13"/>
      <c r="BK22" s="13"/>
      <c r="BL22" s="13"/>
      <c r="BM22" s="13"/>
      <c r="BN22" s="13"/>
      <c r="BO22" s="13"/>
      <c r="BP22" s="24"/>
      <c r="BQ22" s="33"/>
    </row>
    <row r="23" ht="29" customHeight="1" spans="1:69">
      <c r="A23" s="14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21"/>
      <c r="O23" s="22"/>
      <c r="P23" s="23"/>
      <c r="Q23" s="15"/>
      <c r="R23" s="15"/>
      <c r="S23" s="15"/>
      <c r="T23" s="15"/>
      <c r="U23" s="15"/>
      <c r="V23" s="15"/>
      <c r="W23" s="25"/>
      <c r="X23" s="21"/>
      <c r="Y23" s="23"/>
      <c r="Z23" s="15"/>
      <c r="AA23" s="15"/>
      <c r="AB23" s="15"/>
      <c r="AC23" s="15"/>
      <c r="AD23" s="15"/>
      <c r="AE23" s="15"/>
      <c r="AF23" s="25"/>
      <c r="AG23" s="21"/>
      <c r="AH23" s="23"/>
      <c r="AI23" s="15"/>
      <c r="AJ23" s="15"/>
      <c r="AK23" s="15"/>
      <c r="AL23" s="15"/>
      <c r="AM23" s="15"/>
      <c r="AN23" s="15"/>
      <c r="AO23" s="25"/>
      <c r="AP23" s="31"/>
      <c r="AQ23" s="23"/>
      <c r="AR23" s="15"/>
      <c r="AS23" s="15"/>
      <c r="AT23" s="15"/>
      <c r="AU23" s="15"/>
      <c r="AV23" s="15"/>
      <c r="AW23" s="15"/>
      <c r="AX23" s="25"/>
      <c r="AY23" s="34"/>
      <c r="AZ23" s="20"/>
      <c r="BA23" s="13"/>
      <c r="BB23" s="13"/>
      <c r="BC23" s="13"/>
      <c r="BD23" s="13"/>
      <c r="BE23" s="13"/>
      <c r="BF23" s="13"/>
      <c r="BG23" s="24"/>
      <c r="BH23" s="33"/>
      <c r="BI23" s="20"/>
      <c r="BJ23" s="13"/>
      <c r="BK23" s="13"/>
      <c r="BL23" s="13"/>
      <c r="BM23" s="13"/>
      <c r="BN23" s="13"/>
      <c r="BO23" s="13"/>
      <c r="BP23" s="24"/>
      <c r="BQ23" s="33"/>
    </row>
    <row r="24" ht="29" customHeight="1" spans="1:69">
      <c r="A24" s="14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21"/>
      <c r="O24" s="22"/>
      <c r="P24" s="23"/>
      <c r="Q24" s="15"/>
      <c r="R24" s="15"/>
      <c r="S24" s="15"/>
      <c r="T24" s="15"/>
      <c r="U24" s="15"/>
      <c r="V24" s="15"/>
      <c r="W24" s="25"/>
      <c r="X24" s="21"/>
      <c r="Y24" s="23"/>
      <c r="Z24" s="15"/>
      <c r="AA24" s="15"/>
      <c r="AB24" s="15"/>
      <c r="AC24" s="15"/>
      <c r="AD24" s="15"/>
      <c r="AE24" s="15"/>
      <c r="AF24" s="25"/>
      <c r="AG24" s="21"/>
      <c r="AH24" s="23"/>
      <c r="AI24" s="15"/>
      <c r="AJ24" s="15"/>
      <c r="AK24" s="15"/>
      <c r="AL24" s="15"/>
      <c r="AM24" s="15"/>
      <c r="AN24" s="15"/>
      <c r="AO24" s="25"/>
      <c r="AP24" s="31"/>
      <c r="AQ24" s="23"/>
      <c r="AR24" s="15"/>
      <c r="AS24" s="15"/>
      <c r="AT24" s="15"/>
      <c r="AU24" s="15"/>
      <c r="AV24" s="15"/>
      <c r="AW24" s="15"/>
      <c r="AX24" s="25"/>
      <c r="AY24" s="34"/>
      <c r="AZ24" s="20"/>
      <c r="BA24" s="13"/>
      <c r="BB24" s="13"/>
      <c r="BC24" s="13"/>
      <c r="BD24" s="13"/>
      <c r="BE24" s="13"/>
      <c r="BF24" s="13"/>
      <c r="BG24" s="24"/>
      <c r="BH24" s="33"/>
      <c r="BI24" s="20"/>
      <c r="BJ24" s="13"/>
      <c r="BK24" s="13"/>
      <c r="BL24" s="13"/>
      <c r="BM24" s="13"/>
      <c r="BN24" s="13"/>
      <c r="BO24" s="13"/>
      <c r="BP24" s="24"/>
      <c r="BQ24" s="33"/>
    </row>
    <row r="25" ht="29" customHeight="1" spans="1:69">
      <c r="A25" s="14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21"/>
      <c r="O25" s="22"/>
      <c r="P25" s="23"/>
      <c r="Q25" s="15"/>
      <c r="R25" s="15"/>
      <c r="S25" s="15"/>
      <c r="T25" s="15"/>
      <c r="U25" s="15"/>
      <c r="V25" s="15"/>
      <c r="W25" s="25"/>
      <c r="X25" s="21"/>
      <c r="Y25" s="23"/>
      <c r="Z25" s="15"/>
      <c r="AA25" s="15"/>
      <c r="AB25" s="15"/>
      <c r="AC25" s="15"/>
      <c r="AD25" s="15"/>
      <c r="AE25" s="15"/>
      <c r="AF25" s="25"/>
      <c r="AG25" s="21"/>
      <c r="AH25" s="23"/>
      <c r="AI25" s="15"/>
      <c r="AJ25" s="15"/>
      <c r="AK25" s="15"/>
      <c r="AL25" s="15"/>
      <c r="AM25" s="15"/>
      <c r="AN25" s="15"/>
      <c r="AO25" s="25"/>
      <c r="AP25" s="31"/>
      <c r="AQ25" s="23"/>
      <c r="AR25" s="15"/>
      <c r="AS25" s="15"/>
      <c r="AT25" s="15"/>
      <c r="AU25" s="15"/>
      <c r="AV25" s="15"/>
      <c r="AW25" s="15"/>
      <c r="AX25" s="25"/>
      <c r="AY25" s="34"/>
      <c r="AZ25" s="20"/>
      <c r="BA25" s="13"/>
      <c r="BB25" s="13"/>
      <c r="BC25" s="13"/>
      <c r="BD25" s="13"/>
      <c r="BE25" s="13"/>
      <c r="BF25" s="13"/>
      <c r="BG25" s="24"/>
      <c r="BH25" s="33"/>
      <c r="BI25" s="20"/>
      <c r="BJ25" s="13"/>
      <c r="BK25" s="13"/>
      <c r="BL25" s="13"/>
      <c r="BM25" s="13"/>
      <c r="BN25" s="13"/>
      <c r="BO25" s="13"/>
      <c r="BP25" s="24"/>
      <c r="BQ25" s="33"/>
    </row>
    <row r="26" ht="29" customHeight="1"/>
    <row r="27" ht="29" customHeight="1"/>
    <row r="28" ht="29" customHeight="1"/>
    <row r="29" ht="29" customHeight="1"/>
    <row r="30" ht="29" customHeight="1"/>
    <row r="31" ht="29" customHeight="1"/>
    <row r="32" ht="29" customHeight="1"/>
    <row r="33" ht="29" customHeight="1"/>
    <row r="34" ht="29" customHeight="1"/>
    <row r="35" ht="29" customHeight="1"/>
    <row r="36" ht="29" customHeight="1"/>
    <row r="37" ht="29" customHeight="1"/>
    <row r="38" ht="29" customHeight="1"/>
    <row r="39" ht="29" customHeight="1"/>
    <row r="40" ht="29" customHeight="1"/>
    <row r="41" ht="29" customHeight="1"/>
    <row r="42" ht="29" customHeight="1"/>
    <row r="43" ht="29" customHeight="1"/>
    <row r="44" ht="29" customHeight="1"/>
    <row r="45" ht="29" customHeight="1"/>
    <row r="46" ht="29" customHeight="1"/>
    <row r="47" ht="29" customHeight="1"/>
    <row r="48" ht="29" customHeight="1"/>
    <row r="49" ht="29" customHeight="1"/>
    <row r="50" ht="29" customHeight="1"/>
    <row r="51" ht="29" customHeight="1"/>
    <row r="52" ht="29" customHeight="1"/>
    <row r="53" ht="29" customHeight="1"/>
    <row r="54" ht="29" customHeight="1"/>
    <row r="55" ht="29" customHeight="1"/>
    <row r="56" ht="29" customHeight="1"/>
    <row r="57" ht="29" customHeight="1"/>
    <row r="58" ht="29" customHeight="1"/>
    <row r="59" ht="29" customHeight="1"/>
    <row r="60" ht="29" customHeight="1"/>
    <row r="61" ht="29" customHeight="1"/>
    <row r="62" ht="29" customHeight="1"/>
    <row r="63" ht="29" customHeight="1"/>
    <row r="64" ht="29" customHeight="1"/>
    <row r="65" ht="29" customHeight="1"/>
    <row r="66" ht="29" customHeight="1"/>
    <row r="67" ht="29" customHeight="1"/>
    <row r="68" ht="29" customHeight="1"/>
    <row r="69" ht="29" customHeight="1"/>
    <row r="70" ht="29" customHeight="1"/>
    <row r="71" ht="29" customHeight="1"/>
    <row r="72" ht="29" customHeight="1"/>
    <row r="73" ht="29" customHeight="1"/>
    <row r="74" ht="29" customHeight="1"/>
    <row r="75" ht="29" customHeight="1"/>
    <row r="76" ht="29" customHeight="1"/>
    <row r="77" ht="29" customHeight="1"/>
    <row r="78" ht="29" customHeight="1"/>
    <row r="79" ht="29" customHeight="1"/>
    <row r="80" ht="29" customHeight="1"/>
    <row r="81" ht="29" customHeight="1"/>
    <row r="82" ht="29" customHeight="1"/>
    <row r="83" ht="29" customHeight="1"/>
    <row r="84" ht="29" customHeight="1"/>
    <row r="85" ht="29" customHeight="1"/>
    <row r="86" ht="29" customHeight="1"/>
    <row r="87" ht="29" customHeight="1"/>
    <row r="88" ht="29" customHeight="1"/>
    <row r="89" ht="29" customHeight="1"/>
    <row r="90" ht="29" customHeight="1"/>
    <row r="91" ht="29" customHeight="1"/>
    <row r="92" ht="29" customHeight="1"/>
    <row r="93" ht="29" customHeight="1"/>
    <row r="94" ht="29" customHeight="1"/>
    <row r="95" ht="29" customHeight="1"/>
    <row r="96" ht="29" customHeight="1"/>
    <row r="97" ht="29" customHeight="1"/>
    <row r="98" ht="29" customHeight="1"/>
    <row r="99" ht="29" customHeight="1"/>
    <row r="100" ht="29" customHeight="1"/>
    <row r="101" ht="29" customHeight="1"/>
    <row r="102" ht="29" customHeight="1"/>
    <row r="103" ht="29" customHeight="1"/>
    <row r="104" ht="29" customHeight="1"/>
    <row r="105" ht="29" customHeight="1"/>
    <row r="106" ht="29" customHeight="1"/>
    <row r="107" ht="29" customHeight="1"/>
    <row r="108" ht="29" customHeight="1"/>
    <row r="109" ht="29" customHeight="1"/>
    <row r="110" ht="29" customHeight="1"/>
    <row r="111" ht="29" customHeight="1"/>
    <row r="112" ht="29" customHeight="1"/>
    <row r="113" ht="29" customHeight="1"/>
    <row r="114" ht="29" customHeight="1"/>
    <row r="115" ht="29" customHeight="1"/>
    <row r="116" ht="29" customHeight="1"/>
    <row r="117" ht="29" customHeight="1"/>
    <row r="118" ht="29" customHeight="1"/>
    <row r="119" ht="29" customHeight="1"/>
    <row r="120" ht="29" customHeight="1"/>
    <row r="121" ht="29" customHeight="1"/>
    <row r="122" ht="29" customHeight="1"/>
    <row r="123" ht="29" customHeight="1"/>
    <row r="124" ht="29" customHeight="1"/>
    <row r="125" ht="29" customHeight="1"/>
    <row r="126" ht="29" customHeight="1"/>
    <row r="127" ht="29" customHeight="1"/>
    <row r="128" ht="29" customHeight="1"/>
    <row r="129" ht="29" customHeight="1"/>
    <row r="130" ht="29" customHeight="1"/>
    <row r="131" ht="29" customHeight="1"/>
    <row r="132" ht="29" customHeight="1"/>
    <row r="133" ht="29" customHeight="1"/>
    <row r="134" ht="29" customHeight="1"/>
    <row r="135" ht="29" customHeight="1"/>
    <row r="136" ht="29" customHeight="1"/>
    <row r="137" ht="29" customHeight="1"/>
    <row r="138" ht="29" customHeight="1"/>
    <row r="139" ht="29" customHeight="1"/>
    <row r="140" ht="29" customHeight="1"/>
    <row r="141" ht="29" customHeight="1"/>
    <row r="142" ht="29" customHeight="1"/>
    <row r="143" ht="29" customHeight="1"/>
    <row r="144" ht="29" customHeight="1"/>
    <row r="145" ht="29" customHeight="1"/>
    <row r="146" ht="29" customHeight="1"/>
    <row r="147" ht="29" customHeight="1"/>
    <row r="148" ht="29" customHeight="1"/>
    <row r="149" ht="29" customHeight="1"/>
    <row r="150" ht="29" customHeight="1"/>
    <row r="151" ht="29" customHeight="1"/>
    <row r="152" ht="29" customHeight="1"/>
    <row r="153" ht="29" customHeight="1"/>
    <row r="154" ht="29" customHeight="1"/>
    <row r="155" ht="29" customHeight="1"/>
    <row r="156" ht="29" customHeight="1"/>
    <row r="157" ht="29" customHeight="1"/>
    <row r="158" ht="29" customHeight="1"/>
    <row r="159" ht="29" customHeight="1"/>
    <row r="160" ht="29" customHeight="1"/>
    <row r="161" ht="29" customHeight="1"/>
    <row r="162" ht="29" customHeight="1"/>
    <row r="163" ht="29" customHeight="1"/>
    <row r="164" ht="29" customHeight="1"/>
    <row r="165" ht="29" customHeight="1"/>
    <row r="166" ht="29" customHeight="1"/>
    <row r="167" ht="29" customHeight="1"/>
    <row r="168" ht="29" customHeight="1"/>
    <row r="169" ht="29" customHeight="1"/>
    <row r="170" ht="29" customHeight="1"/>
    <row r="171" ht="29" customHeight="1"/>
    <row r="172" ht="29" customHeight="1"/>
    <row r="173" ht="29" customHeight="1"/>
    <row r="174" ht="29" customHeight="1"/>
    <row r="175" ht="29" customHeight="1"/>
    <row r="176" ht="29" customHeight="1"/>
    <row r="177" ht="29" customHeight="1"/>
    <row r="178" ht="29" customHeight="1"/>
    <row r="179" ht="29" customHeight="1"/>
    <row r="180" ht="29" customHeight="1"/>
    <row r="181" ht="29" customHeight="1"/>
    <row r="182" ht="29" customHeight="1"/>
    <row r="183" ht="29" customHeight="1"/>
    <row r="184" ht="29" customHeight="1"/>
    <row r="185" ht="29" customHeight="1"/>
    <row r="186" ht="29" customHeight="1"/>
    <row r="187" ht="29" customHeight="1"/>
    <row r="188" ht="29" customHeight="1"/>
    <row r="189" ht="29" customHeight="1"/>
    <row r="190" ht="29" customHeight="1"/>
    <row r="191" ht="29" customHeight="1"/>
    <row r="192" ht="29" customHeight="1"/>
    <row r="193" ht="29" customHeight="1"/>
    <row r="194" ht="29" customHeight="1"/>
    <row r="195" ht="29" customHeight="1"/>
    <row r="196" ht="29" customHeight="1"/>
    <row r="197" ht="29" customHeight="1"/>
    <row r="198" ht="29" customHeight="1"/>
    <row r="199" ht="29" customHeight="1"/>
    <row r="200" ht="29" customHeight="1"/>
    <row r="201" ht="29" customHeight="1"/>
    <row r="202" ht="29" customHeight="1"/>
    <row r="203" ht="29" customHeight="1"/>
    <row r="204" ht="29" customHeight="1"/>
    <row r="205" ht="29" customHeight="1"/>
    <row r="206" ht="29" customHeight="1"/>
    <row r="207" ht="29" customHeight="1"/>
    <row r="208" ht="29" customHeight="1"/>
    <row r="209" ht="29" customHeight="1"/>
    <row r="210" ht="29" customHeight="1"/>
    <row r="211" ht="29" customHeight="1"/>
    <row r="212" ht="29" customHeight="1"/>
    <row r="213" ht="29" customHeight="1"/>
    <row r="214" ht="29" customHeight="1"/>
    <row r="215" ht="29" customHeight="1"/>
    <row r="216" ht="29" customHeight="1"/>
    <row r="217" ht="29" customHeight="1"/>
    <row r="218" ht="29" customHeight="1"/>
    <row r="219" ht="29" customHeight="1"/>
    <row r="220" ht="29" customHeight="1"/>
    <row r="221" ht="29" customHeight="1"/>
    <row r="222" ht="29" customHeight="1"/>
    <row r="223" ht="29" customHeight="1"/>
    <row r="224" ht="29" customHeight="1"/>
    <row r="225" ht="29" customHeight="1"/>
    <row r="226" ht="29" customHeight="1"/>
    <row r="227" ht="29" customHeight="1"/>
    <row r="228" ht="29" customHeight="1"/>
    <row r="229" ht="29" customHeight="1"/>
    <row r="230" ht="29" customHeight="1"/>
    <row r="231" ht="29" customHeight="1"/>
    <row r="232" ht="29" customHeight="1"/>
    <row r="233" ht="29" customHeight="1"/>
    <row r="234" ht="29" customHeight="1"/>
    <row r="235" ht="29" customHeight="1"/>
    <row r="236" ht="29" customHeight="1"/>
    <row r="237" ht="29" customHeight="1"/>
    <row r="238" ht="29" customHeight="1"/>
    <row r="239" ht="29" customHeight="1"/>
    <row r="240" ht="29" customHeight="1"/>
    <row r="241" ht="29" customHeight="1"/>
    <row r="242" ht="29" customHeight="1"/>
    <row r="243" ht="29" customHeight="1"/>
    <row r="244" ht="29" customHeight="1"/>
    <row r="245" ht="29" customHeight="1"/>
    <row r="246" ht="29" customHeight="1"/>
    <row r="247" ht="29" customHeight="1"/>
    <row r="248" ht="29" customHeight="1"/>
    <row r="249" ht="29" customHeight="1"/>
    <row r="250" ht="29" customHeight="1"/>
    <row r="251" ht="29" customHeight="1"/>
    <row r="252" ht="29" customHeight="1"/>
    <row r="253" ht="29" customHeight="1"/>
    <row r="254" ht="29" customHeight="1"/>
    <row r="255" ht="29" customHeight="1"/>
    <row r="256" ht="29" customHeight="1"/>
    <row r="257" ht="29" customHeight="1"/>
    <row r="258" ht="29" customHeight="1"/>
    <row r="259" ht="29" customHeight="1"/>
    <row r="260" ht="29" customHeight="1"/>
    <row r="261" ht="29" customHeight="1"/>
    <row r="262" ht="29" customHeight="1"/>
    <row r="263" ht="29" customHeight="1"/>
    <row r="264" ht="29" customHeight="1"/>
    <row r="265" ht="29" customHeight="1"/>
    <row r="266" ht="29" customHeight="1"/>
    <row r="267" ht="29" customHeight="1"/>
    <row r="268" ht="29" customHeight="1"/>
    <row r="269" ht="29" customHeight="1"/>
    <row r="270" ht="29" customHeight="1"/>
    <row r="271" ht="29" customHeight="1"/>
    <row r="272" ht="29" customHeight="1"/>
    <row r="273" ht="29" customHeight="1"/>
    <row r="274" ht="29" customHeight="1"/>
    <row r="275" ht="29" customHeight="1"/>
    <row r="276" ht="29" customHeight="1"/>
    <row r="277" ht="29" customHeight="1"/>
    <row r="278" ht="29" customHeight="1"/>
    <row r="279" ht="29" customHeight="1"/>
    <row r="280" ht="29" customHeight="1"/>
    <row r="281" ht="29" customHeight="1"/>
    <row r="282" ht="29" customHeight="1"/>
    <row r="283" ht="29" customHeight="1"/>
    <row r="284" ht="29" customHeight="1"/>
    <row r="285" ht="29" customHeight="1"/>
    <row r="286" ht="29" customHeight="1"/>
    <row r="287" ht="29" customHeight="1"/>
    <row r="288" ht="29" customHeight="1"/>
    <row r="289" ht="29" customHeight="1"/>
    <row r="290" ht="29" customHeight="1"/>
    <row r="291" ht="29" customHeight="1"/>
    <row r="292" ht="29" customHeight="1"/>
    <row r="293" ht="29" customHeight="1"/>
    <row r="294" ht="29" customHeight="1"/>
    <row r="295" ht="29" customHeight="1"/>
    <row r="296" ht="29" customHeight="1"/>
    <row r="297" ht="29" customHeight="1"/>
    <row r="298" ht="29" customHeight="1"/>
    <row r="299" ht="29" customHeight="1"/>
    <row r="300" ht="29" customHeight="1"/>
    <row r="301" ht="29" customHeight="1"/>
    <row r="302" ht="29" customHeight="1"/>
    <row r="303" ht="29" customHeight="1"/>
    <row r="304" ht="29" customHeight="1"/>
    <row r="305" ht="29" customHeight="1"/>
    <row r="306" ht="29" customHeight="1"/>
    <row r="307" ht="29" customHeight="1"/>
    <row r="308" ht="29" customHeight="1"/>
    <row r="309" ht="29" customHeight="1"/>
    <row r="310" ht="29" customHeight="1"/>
    <row r="311" ht="29" customHeight="1"/>
    <row r="312" ht="29" customHeight="1"/>
    <row r="313" ht="29" customHeight="1"/>
    <row r="314" ht="29" customHeight="1"/>
    <row r="315" ht="29" customHeight="1"/>
    <row r="316" ht="29" customHeight="1"/>
    <row r="317" ht="29" customHeight="1"/>
    <row r="318" ht="29" customHeight="1"/>
    <row r="319" ht="29" customHeight="1"/>
    <row r="320" ht="29" customHeight="1"/>
    <row r="321" ht="29" customHeight="1"/>
    <row r="322" ht="29" customHeight="1"/>
    <row r="323" ht="29" customHeight="1"/>
    <row r="324" ht="29" customHeight="1"/>
    <row r="325" ht="29" customHeight="1"/>
    <row r="326" ht="29" customHeight="1"/>
    <row r="327" ht="29" customHeight="1"/>
    <row r="328" ht="29" customHeight="1"/>
    <row r="329" ht="29" customHeight="1"/>
    <row r="330" ht="29" customHeight="1"/>
    <row r="331" ht="29" customHeight="1"/>
    <row r="332" ht="29" customHeight="1"/>
    <row r="333" ht="29" customHeight="1"/>
    <row r="334" ht="29" customHeight="1"/>
    <row r="335" ht="29" customHeight="1"/>
    <row r="336" ht="29" customHeight="1"/>
    <row r="337" ht="29" customHeight="1"/>
    <row r="338" ht="29" customHeight="1"/>
    <row r="339" ht="29" customHeight="1"/>
    <row r="340" ht="29" customHeight="1"/>
    <row r="341" ht="29" customHeight="1"/>
    <row r="342" ht="29" customHeight="1"/>
    <row r="343" ht="29" customHeight="1"/>
    <row r="344" ht="29" customHeight="1"/>
    <row r="345" ht="29" customHeight="1"/>
    <row r="346" ht="29" customHeight="1"/>
    <row r="347" ht="29" customHeight="1"/>
    <row r="348" ht="29" customHeight="1"/>
    <row r="349" ht="29" customHeight="1"/>
    <row r="350" ht="29" customHeight="1"/>
    <row r="351" ht="29" customHeight="1"/>
    <row r="352" ht="29" customHeight="1"/>
    <row r="353" ht="29" customHeight="1"/>
    <row r="354" ht="29" customHeight="1"/>
    <row r="355" ht="29" customHeight="1"/>
    <row r="356" ht="29" customHeight="1"/>
    <row r="357" ht="29" customHeight="1"/>
    <row r="358" ht="29" customHeight="1"/>
    <row r="359" ht="29" customHeight="1"/>
    <row r="360" ht="29" customHeight="1"/>
    <row r="361" ht="29" customHeight="1"/>
    <row r="362" ht="29" customHeight="1"/>
    <row r="363" ht="29" customHeight="1"/>
    <row r="364" ht="29" customHeight="1"/>
    <row r="365" ht="29" customHeight="1"/>
    <row r="366" ht="29" customHeight="1"/>
    <row r="367" ht="29" customHeight="1"/>
    <row r="368" ht="29" customHeight="1"/>
    <row r="369" ht="29" customHeight="1"/>
    <row r="370" ht="29" customHeight="1"/>
    <row r="371" ht="29" customHeight="1"/>
    <row r="372" ht="29" customHeight="1"/>
    <row r="373" ht="29" customHeight="1"/>
    <row r="374" ht="29" customHeight="1"/>
    <row r="375" ht="29" customHeight="1"/>
    <row r="376" ht="29" customHeight="1"/>
    <row r="377" ht="29" customHeight="1"/>
    <row r="378" ht="29" customHeight="1"/>
    <row r="379" ht="29" customHeight="1"/>
    <row r="380" ht="29" customHeight="1"/>
    <row r="381" ht="29" customHeight="1"/>
    <row r="382" ht="29" customHeight="1"/>
    <row r="383" ht="29" customHeight="1"/>
    <row r="384" ht="29" customHeight="1"/>
    <row r="385" ht="29" customHeight="1"/>
    <row r="386" ht="29" customHeight="1"/>
    <row r="387" ht="29" customHeight="1"/>
    <row r="388" ht="29" customHeight="1"/>
    <row r="389" ht="29" customHeight="1"/>
    <row r="390" ht="29" customHeight="1"/>
    <row r="391" ht="29" customHeight="1"/>
    <row r="392" ht="29" customHeight="1"/>
    <row r="393" ht="29" customHeight="1"/>
    <row r="394" ht="29" customHeight="1"/>
    <row r="395" ht="29" customHeight="1"/>
    <row r="396" ht="29" customHeight="1"/>
    <row r="397" ht="29" customHeight="1"/>
    <row r="398" ht="29" customHeight="1"/>
    <row r="399" ht="29" customHeight="1"/>
    <row r="400" ht="29" customHeight="1"/>
    <row r="401" ht="29" customHeight="1"/>
    <row r="402" ht="29" customHeight="1"/>
    <row r="403" ht="29" customHeight="1"/>
    <row r="404" ht="29" customHeight="1"/>
    <row r="405" ht="29" customHeight="1"/>
    <row r="406" ht="29" customHeight="1"/>
    <row r="407" ht="29" customHeight="1"/>
    <row r="408" ht="29" customHeight="1"/>
    <row r="409" ht="29" customHeight="1"/>
    <row r="410" ht="29" customHeight="1"/>
    <row r="411" ht="29" customHeight="1"/>
    <row r="412" ht="29" customHeight="1"/>
    <row r="413" ht="29" customHeight="1"/>
    <row r="414" ht="29" customHeight="1"/>
    <row r="415" ht="29" customHeight="1"/>
    <row r="416" ht="29" customHeight="1"/>
    <row r="417" ht="29" customHeight="1"/>
    <row r="418" ht="29" customHeight="1"/>
    <row r="419" ht="29" customHeight="1"/>
    <row r="420" ht="29" customHeight="1"/>
    <row r="421" ht="29" customHeight="1"/>
    <row r="422" ht="29" customHeight="1"/>
    <row r="423" ht="29" customHeight="1"/>
    <row r="424" ht="29" customHeight="1"/>
    <row r="425" ht="29" customHeight="1"/>
    <row r="426" ht="29" customHeight="1"/>
    <row r="427" ht="29" customHeight="1"/>
    <row r="428" ht="29" customHeight="1"/>
    <row r="429" ht="29" customHeight="1"/>
    <row r="430" ht="29" customHeight="1"/>
    <row r="431" ht="29" customHeight="1"/>
    <row r="432" ht="29" customHeight="1"/>
    <row r="433" ht="29" customHeight="1"/>
    <row r="434" ht="29" customHeight="1"/>
    <row r="435" ht="29" customHeight="1"/>
    <row r="436" ht="29" customHeight="1"/>
    <row r="437" ht="29" customHeight="1"/>
    <row r="438" ht="29" customHeight="1"/>
    <row r="439" ht="29" customHeight="1"/>
    <row r="440" ht="29" customHeight="1"/>
    <row r="441" ht="29" customHeight="1"/>
    <row r="442" ht="29" customHeight="1"/>
    <row r="443" ht="29" customHeight="1"/>
    <row r="444" ht="29" customHeight="1"/>
    <row r="445" ht="29" customHeight="1"/>
    <row r="446" ht="29" customHeight="1"/>
    <row r="447" ht="29" customHeight="1"/>
    <row r="448" ht="29" customHeight="1"/>
    <row r="449" ht="29" customHeight="1"/>
    <row r="450" ht="29" customHeight="1"/>
    <row r="451" ht="29" customHeight="1"/>
    <row r="452" ht="29" customHeight="1"/>
    <row r="453" ht="29" customHeight="1"/>
    <row r="454" ht="29" customHeight="1"/>
    <row r="455" ht="29" customHeight="1"/>
    <row r="456" ht="29" customHeight="1"/>
    <row r="457" ht="29" customHeight="1"/>
    <row r="458" ht="29" customHeight="1"/>
    <row r="459" ht="29" customHeight="1"/>
    <row r="460" ht="29" customHeight="1"/>
    <row r="461" ht="29" customHeight="1"/>
    <row r="462" ht="29" customHeight="1"/>
    <row r="463" ht="29" customHeight="1"/>
    <row r="464" ht="29" customHeight="1"/>
    <row r="465" ht="29" customHeight="1"/>
    <row r="466" ht="29" customHeight="1"/>
    <row r="467" ht="29" customHeight="1"/>
    <row r="468" ht="29" customHeight="1"/>
    <row r="469" ht="29" customHeight="1"/>
    <row r="470" ht="29" customHeight="1"/>
    <row r="471" ht="29" customHeight="1"/>
    <row r="472" ht="29" customHeight="1"/>
    <row r="473" ht="29" customHeight="1"/>
    <row r="474" ht="29" customHeight="1"/>
    <row r="475" ht="29" customHeight="1"/>
    <row r="476" ht="29" customHeight="1"/>
    <row r="477" ht="29" customHeight="1"/>
    <row r="478" ht="29" customHeight="1"/>
    <row r="479" ht="29" customHeight="1"/>
    <row r="480" ht="29" customHeight="1"/>
    <row r="481" ht="29" customHeight="1"/>
    <row r="482" ht="29" customHeight="1"/>
    <row r="483" ht="29" customHeight="1"/>
    <row r="484" ht="29" customHeight="1"/>
    <row r="485" ht="29" customHeight="1"/>
    <row r="486" ht="29" customHeight="1"/>
    <row r="487" ht="29" customHeight="1"/>
    <row r="488" ht="29" customHeight="1"/>
    <row r="489" ht="29" customHeight="1"/>
    <row r="490" ht="29" customHeight="1"/>
    <row r="491" ht="29" customHeight="1"/>
    <row r="492" ht="29" customHeight="1"/>
    <row r="493" ht="29" customHeight="1"/>
    <row r="494" ht="29" customHeight="1"/>
    <row r="495" ht="29" customHeight="1"/>
    <row r="496" ht="29" customHeight="1"/>
    <row r="497" ht="29" customHeight="1"/>
    <row r="498" ht="29" customHeight="1"/>
    <row r="499" ht="29" customHeight="1"/>
    <row r="500" ht="29" customHeight="1"/>
    <row r="501" ht="29" customHeight="1"/>
    <row r="502" ht="29" customHeight="1"/>
    <row r="503" ht="29" customHeight="1"/>
    <row r="504" ht="29" customHeight="1"/>
    <row r="505" ht="29" customHeight="1"/>
    <row r="506" ht="29" customHeight="1"/>
    <row r="507" ht="29" customHeight="1"/>
    <row r="508" ht="29" customHeight="1"/>
    <row r="509" ht="29" customHeight="1"/>
    <row r="510" ht="29" customHeight="1"/>
    <row r="511" ht="29" customHeight="1"/>
    <row r="512" ht="29" customHeight="1"/>
    <row r="513" ht="29" customHeight="1"/>
    <row r="514" ht="29" customHeight="1"/>
    <row r="515" ht="29" customHeight="1"/>
    <row r="516" ht="29" customHeight="1"/>
    <row r="517" ht="29" customHeight="1"/>
    <row r="518" ht="29" customHeight="1"/>
    <row r="519" ht="29" customHeight="1"/>
    <row r="520" ht="29" customHeight="1"/>
    <row r="521" ht="29" customHeight="1"/>
    <row r="522" ht="29" customHeight="1"/>
    <row r="523" ht="29" customHeight="1"/>
    <row r="524" ht="29" customHeight="1"/>
    <row r="525" ht="29" customHeight="1"/>
    <row r="526" ht="29" customHeight="1"/>
    <row r="527" ht="29" customHeight="1"/>
    <row r="528" ht="29" customHeight="1"/>
    <row r="529" ht="29" customHeight="1"/>
    <row r="530" ht="29" customHeight="1"/>
    <row r="531" ht="29" customHeight="1"/>
    <row r="532" ht="29" customHeight="1"/>
    <row r="533" ht="29" customHeight="1"/>
    <row r="534" ht="29" customHeight="1"/>
    <row r="535" ht="29" customHeight="1"/>
    <row r="536" ht="29" customHeight="1"/>
    <row r="537" ht="29" customHeight="1"/>
    <row r="538" ht="29" customHeight="1"/>
    <row r="539" ht="29" customHeight="1"/>
    <row r="540" ht="29" customHeight="1"/>
    <row r="541" ht="29" customHeight="1"/>
    <row r="542" ht="29" customHeight="1"/>
    <row r="543" ht="29" customHeight="1"/>
    <row r="544" ht="29" customHeight="1"/>
    <row r="545" ht="29" customHeight="1"/>
    <row r="546" ht="29" customHeight="1"/>
    <row r="547" ht="29" customHeight="1"/>
    <row r="548" ht="29" customHeight="1"/>
    <row r="549" ht="29" customHeight="1"/>
    <row r="550" ht="29" customHeight="1"/>
    <row r="551" ht="29" customHeight="1"/>
    <row r="552" ht="29" customHeight="1"/>
    <row r="553" ht="29" customHeight="1"/>
    <row r="554" ht="29" customHeight="1"/>
    <row r="555" ht="29" customHeight="1"/>
    <row r="556" ht="29" customHeight="1"/>
    <row r="557" ht="29" customHeight="1"/>
    <row r="558" ht="29" customHeight="1"/>
    <row r="559" ht="29" customHeight="1"/>
    <row r="560" ht="29" customHeight="1"/>
    <row r="561" ht="29" customHeight="1"/>
    <row r="562" ht="29" customHeight="1"/>
    <row r="563" ht="29" customHeight="1"/>
    <row r="564" ht="29" customHeight="1"/>
    <row r="565" ht="29" customHeight="1"/>
    <row r="566" ht="29" customHeight="1"/>
    <row r="567" ht="29" customHeight="1"/>
    <row r="568" ht="29" customHeight="1"/>
    <row r="569" ht="29" customHeight="1"/>
    <row r="570" ht="29" customHeight="1"/>
    <row r="571" ht="29" customHeight="1"/>
    <row r="572" ht="29" customHeight="1"/>
    <row r="573" ht="29" customHeight="1"/>
    <row r="574" ht="29" customHeight="1"/>
    <row r="575" ht="29" customHeight="1"/>
    <row r="576" ht="29" customHeight="1"/>
    <row r="577" ht="29" customHeight="1"/>
    <row r="578" ht="29" customHeight="1"/>
    <row r="579" ht="29" customHeight="1"/>
    <row r="580" ht="29" customHeight="1"/>
    <row r="581" ht="29" customHeight="1"/>
    <row r="582" ht="29" customHeight="1"/>
    <row r="583" ht="29" customHeight="1"/>
    <row r="584" ht="29" customHeight="1"/>
    <row r="585" ht="29" customHeight="1"/>
    <row r="586" ht="29" customHeight="1"/>
    <row r="587" ht="29" customHeight="1"/>
    <row r="588" ht="29" customHeight="1"/>
    <row r="589" ht="29" customHeight="1"/>
    <row r="590" ht="29" customHeight="1"/>
    <row r="591" ht="29" customHeight="1"/>
    <row r="592" ht="29" customHeight="1"/>
    <row r="593" ht="29" customHeight="1"/>
    <row r="594" ht="29" customHeight="1"/>
    <row r="595" ht="29" customHeight="1"/>
    <row r="596" ht="29" customHeight="1"/>
    <row r="597" ht="29" customHeight="1"/>
    <row r="598" ht="29" customHeight="1"/>
    <row r="599" ht="29" customHeight="1"/>
    <row r="600" ht="29" customHeight="1"/>
    <row r="601" ht="29" customHeight="1"/>
    <row r="602" ht="29" customHeight="1"/>
    <row r="603" ht="29" customHeight="1"/>
    <row r="604" ht="29" customHeight="1"/>
    <row r="605" ht="29" customHeight="1"/>
    <row r="606" ht="29" customHeight="1"/>
    <row r="607" ht="29" customHeight="1"/>
    <row r="608" ht="29" customHeight="1"/>
    <row r="609" ht="29" customHeight="1"/>
    <row r="610" ht="29" customHeight="1"/>
    <row r="611" ht="29" customHeight="1"/>
    <row r="612" ht="29" customHeight="1"/>
    <row r="613" ht="29" customHeight="1"/>
    <row r="614" ht="29" customHeight="1"/>
    <row r="615" ht="29" customHeight="1"/>
    <row r="616" ht="29" customHeight="1"/>
    <row r="617" ht="29" customHeight="1"/>
    <row r="618" ht="29" customHeight="1"/>
    <row r="619" ht="29" customHeight="1"/>
    <row r="620" ht="29" customHeight="1"/>
    <row r="621" ht="29" customHeight="1"/>
    <row r="622" ht="29" customHeight="1"/>
    <row r="623" ht="29" customHeight="1"/>
    <row r="624" ht="29" customHeight="1"/>
    <row r="625" ht="29" customHeight="1"/>
    <row r="626" ht="29" customHeight="1"/>
    <row r="627" ht="29" customHeight="1"/>
    <row r="628" ht="29" customHeight="1"/>
    <row r="629" ht="29" customHeight="1"/>
    <row r="630" ht="29" customHeight="1"/>
    <row r="631" ht="29" customHeight="1"/>
    <row r="632" ht="29" customHeight="1"/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53"/>
  <sheetViews>
    <sheetView showGridLines="0" topLeftCell="A48" workbookViewId="0">
      <selection activeCell="O41" sqref="O41"/>
    </sheetView>
  </sheetViews>
  <sheetFormatPr defaultColWidth="9.23076923076923" defaultRowHeight="16.5"/>
  <sheetData>
    <row r="1" spans="1:1">
      <c r="A1" s="1" t="s">
        <v>160</v>
      </c>
    </row>
    <row r="17" spans="1:1">
      <c r="A17" s="1" t="s">
        <v>161</v>
      </c>
    </row>
    <row r="18" spans="1:1">
      <c r="A18" s="1" t="s">
        <v>162</v>
      </c>
    </row>
    <row r="19" spans="1:1">
      <c r="A19" s="1" t="s">
        <v>163</v>
      </c>
    </row>
    <row r="32" spans="1:1">
      <c r="A32" s="1" t="s">
        <v>164</v>
      </c>
    </row>
    <row r="53" spans="1:1">
      <c r="A53" s="1" t="s">
        <v>165</v>
      </c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MS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装箱指令单批量导入</vt:lpstr>
      <vt:lpstr>模板</vt:lpstr>
      <vt:lpstr>预约送货单</vt:lpstr>
      <vt:lpstr>分仓ST</vt:lpstr>
      <vt:lpstr>单款分仓</vt:lpstr>
      <vt:lpstr>步骤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USER-</dc:creator>
  <cp:lastModifiedBy>企业用户_1327979886</cp:lastModifiedBy>
  <dcterms:created xsi:type="dcterms:W3CDTF">2018-05-17T01:52:00Z</dcterms:created>
  <dcterms:modified xsi:type="dcterms:W3CDTF">2024-03-07T07:13:49Z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C39D602787C34CFC8BE5677E88F67E18_12</vt:lpwstr>
  </property>
</Properties>
</file>