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装箱指令单批量导入!$A$1:$O$30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<sst xmlns="http://schemas.openxmlformats.org/spreadsheetml/2006/main" count="764" uniqueCount="154">
  <si>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</si>
  <si>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</si>
  <si>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</si>
  <si>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</si>
  <si>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</si>
  <si>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</si>
  <si>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</si>
  <si>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</si>
  <si>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</si>
  <si>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</si>
  <si>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</si>
  <si>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</si>
  <si>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</si>
  <si>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</si>
  <si>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</si>
  <si>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RY20240305005</t>
  </si>
  <si>
    <t>香港仓</t>
  </si>
  <si>
    <t>CW501KT0096</t>
  </si>
  <si>
    <t>CW501KT0096B0L</t>
  </si>
  <si>
    <t>正品</t>
  </si>
  <si>
    <t>2024-03-05</t>
  </si>
  <si>
    <t>香港</t>
  </si>
  <si>
    <t>CW501KT0096B0M</t>
  </si>
  <si>
    <t>CW501KT0096B0S</t>
  </si>
  <si>
    <t>CW501KT0096B0XL</t>
  </si>
  <si>
    <t>武汉仓</t>
  </si>
  <si>
    <t>武汉</t>
  </si>
  <si>
    <t>南浦正品仓</t>
  </si>
  <si>
    <t>广州</t>
  </si>
  <si>
    <t>大货样衣仓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</si>
  <si>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</si>
  <si>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</si>
  <si>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</si>
  <si>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</si>
  <si>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</si>
  <si>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</si>
  <si>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CW501KT0096B0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</si>
  <si>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</si>
  <si>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</si>
  <si>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</si>
  <si>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</si>
  <si>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</si>
  <si>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</si>
  <si>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</si>
  <si>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</si>
  <si>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</si>
  <si>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</si>
  <si>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</si>
  <si>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</si>
  <si>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</si>
  <si>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</si>
  <si>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</si>
  <si>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</si>
  <si>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</si>
  <si>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</si>
  <si>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</si>
  <si>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</si>
  <si>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</si>
  <si>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</si>
  <si>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</si>
  <si>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</si>
  <si>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</si>
  <si>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</si>
  <si>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</si>
  <si>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</si>
  <si>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</si>
  <si>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</si>
  <si>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</si>
  <si>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</si>
  <si>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</si>
  <si>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</si>
  <si>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拔萃</t>
  </si>
  <si>
    <t>400000</t>
  </si>
  <si>
    <t>305</t>
  </si>
  <si>
    <t>9455</t>
  </si>
  <si>
    <t>全时段</t>
  </si>
  <si>
    <t>MO20231222006</t>
  </si>
  <si>
    <t>CHESTER CHARLES</t>
  </si>
  <si>
    <t>首单</t>
  </si>
  <si>
    <t>正黑</t>
  </si>
  <si>
    <t>钟芩</t>
  </si>
  <si>
    <t>9760</t>
  </si>
  <si>
    <t>9150</t>
  </si>
  <si>
    <t>3050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</si>
  <si>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</si>
  <si>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</si>
  <si>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</si>
  <si>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</si>
  <si>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</si>
  <si>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</si>
  <si>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</si>
  <si>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</si>
  <si>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</si>
  <si>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</si>
  <si>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</si>
  <si>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</si>
  <si>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</si>
  <si>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</si>
  <si>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</si>
  <si>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</si>
  <si>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</si>
  <si>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</si>
  <si>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</si>
  <si>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</si>
  <si>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</si>
  <si>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</si>
  <si>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</si>
  <si>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</si>
  <si>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</si>
  <si>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</si>
  <si>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</si>
  <si>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</si>
  <si>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</si>
  <si>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</si>
  <si>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</si>
  <si>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CW501CC0018B0</t>
  </si>
  <si>
    <t>CW501CC0072W0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</si>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</sst>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6.6884606481" refreshedBy="CC USER" recordCount="6">
  <cacheSource type="worksheet">
    <worksheetSource ref="A1:BQ1048576" sheet="单款分仓"/>
  </cacheSource>
  <cacheFields count="69">
    <cacheField name="分仓时间" numFmtId="0">
      <sharedItems containsBlank="1" containsDate="1" containsMixedTypes="1" count="5">
        <s v="分仓时间"/>
        <d v="2024-02-28T00:00:00"/>
        <d v="2024-02-29T00:00:00"/>
        <d v="2024-03-0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987F4EF810F44FAB80967C3A445C5511&quot;,1)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">
        <s v="货号"/>
        <s v="C104S-0099-B3WH"/>
        <s v="CW501CC0018B0"/>
        <s v="CW501CC0072W0"/>
        <s v="CW501KT0096B0"/>
        <m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JACKET"/>
        <m/>
      </sharedItems>
    </cacheField>
    <cacheField name="品类2" numFmtId="0">
      <sharedItems containsBlank="1" count="4">
        <s v="品类"/>
        <s v="毛织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可工厂出货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7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4">
        <s v="XS"/>
        <n v="11"/>
        <m/>
        <n v="10"/>
      </sharedItems>
    </cacheField>
    <cacheField name="S" numFmtId="0">
      <sharedItems containsBlank="1" containsNumber="1" containsInteger="1" containsMixedTypes="1" count="6">
        <s v="S"/>
        <n v="63"/>
        <n v="49"/>
        <n v="62"/>
        <n v="30"/>
        <m/>
      </sharedItems>
    </cacheField>
    <cacheField name="M" numFmtId="0">
      <sharedItems containsBlank="1" containsNumber="1" containsInteger="1" containsMixedTypes="1" count="6">
        <s v="M"/>
        <n v="63"/>
        <n v="51"/>
        <n v="64"/>
        <n v="32"/>
        <m/>
      </sharedItems>
    </cacheField>
    <cacheField name="L" numFmtId="0">
      <sharedItems containsBlank="1" containsNumber="1" containsInteger="1" containsMixedTypes="1" count="6">
        <s v="L"/>
        <n v="21"/>
        <n v="24"/>
        <n v="20"/>
        <n v="31"/>
        <m/>
      </sharedItems>
    </cacheField>
    <cacheField name="XL" numFmtId="0">
      <sharedItems containsBlank="1" containsNumber="1" containsInteger="1" containsMixedTypes="1" count="3">
        <s v="XL"/>
        <m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58"/>
        <n v="134"/>
        <n v="166"/>
        <n v="105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1"/>
        <m/>
        <n v="0"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7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7"/>
        <n v="0"/>
        <n v="5"/>
        <m/>
      </sharedItems>
    </cacheField>
    <cacheField name="香港仓S" numFmtId="0">
      <sharedItems containsBlank="1" containsNumber="1" containsInteger="1" containsMixedTypes="1" count="6">
        <s v="S"/>
        <n v="33"/>
        <n v="30"/>
        <n v="31"/>
        <n v="21"/>
        <m/>
      </sharedItems>
    </cacheField>
    <cacheField name="香港仓M" numFmtId="0">
      <sharedItems containsBlank="1" containsNumber="1" containsInteger="1" containsMixedTypes="1" count="5">
        <s v="M"/>
        <n v="32"/>
        <n v="31"/>
        <n v="25"/>
        <m/>
      </sharedItems>
    </cacheField>
    <cacheField name="香港仓L" numFmtId="0">
      <sharedItems containsBlank="1" containsNumber="1" containsInteger="1" containsMixedTypes="1" count="5">
        <s v="L"/>
        <n v="10"/>
        <n v="15"/>
        <n v="25"/>
        <m/>
      </sharedItems>
    </cacheField>
    <cacheField name="香港仓XL" numFmtId="0">
      <sharedItems containsBlank="1" containsNumber="1" containsInteger="1" containsMixedTypes="1" count="5">
        <s v="XL"/>
        <m/>
        <n v="6"/>
        <n v="5"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82"/>
        <n v="79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4"/>
        <m/>
      </sharedItems>
    </cacheField>
    <cacheField name="南浦正品仓S" numFmtId="0">
      <sharedItems containsBlank="1" containsNumber="1" containsInteger="1" containsMixedTypes="1" count="6">
        <s v="S"/>
        <n v="27"/>
        <n v="16"/>
        <n v="28"/>
        <n v="6"/>
        <m/>
      </sharedItems>
    </cacheField>
    <cacheField name="南浦正品仓M" numFmtId="0">
      <sharedItems containsBlank="1" containsNumber="1" containsInteger="1" containsMixedTypes="1" count="6">
        <s v="M"/>
        <n v="29"/>
        <n v="18"/>
        <n v="31"/>
        <n v="5"/>
        <m/>
      </sharedItems>
    </cacheField>
    <cacheField name="南浦正品仓L" numFmtId="0">
      <sharedItems containsBlank="1" containsNumber="1" containsInteger="1" containsMixedTypes="1" count="5">
        <s v="L"/>
        <n v="9"/>
        <n v="8"/>
        <n v="5"/>
        <m/>
      </sharedItems>
    </cacheField>
    <cacheField name="南浦正品仓XL" numFmtId="0">
      <sharedItems containsBlank="1" containsNumber="1" containsInteger="1" containsMixedTypes="1" count="6">
        <s v="XL"/>
        <n v="0"/>
        <n v="3"/>
        <n v="4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6">
        <s v="南浦正品仓"/>
        <n v="68"/>
        <n v="45"/>
        <n v="76"/>
        <n v="17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1"/>
    <x v="2"/>
    <x v="1"/>
    <x v="2"/>
    <x v="1"/>
    <x v="1"/>
    <x v="2"/>
    <x v="2"/>
    <x v="1"/>
    <x v="1"/>
    <x v="2"/>
    <x v="1"/>
    <x v="2"/>
    <x v="2"/>
    <x v="2"/>
    <x v="2"/>
    <x v="2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3"/>
    <x v="1"/>
    <x v="2"/>
    <x v="2"/>
    <x v="1"/>
    <x v="2"/>
    <x v="2"/>
    <x v="2"/>
    <x v="2"/>
    <x v="3"/>
    <x v="3"/>
    <x v="3"/>
    <x v="3"/>
    <x v="2"/>
    <x v="1"/>
    <x v="1"/>
    <x v="3"/>
    <x v="1"/>
    <x v="1"/>
    <x v="1"/>
    <x v="1"/>
    <x v="2"/>
    <x v="2"/>
    <x v="1"/>
    <x v="1"/>
    <x v="1"/>
    <x v="1"/>
    <x v="3"/>
    <x v="3"/>
    <x v="2"/>
    <x v="1"/>
    <x v="3"/>
    <x v="1"/>
    <x v="1"/>
    <x v="1"/>
    <x v="1"/>
    <x v="3"/>
    <x v="3"/>
    <x v="3"/>
    <x v="1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2"/>
    <x v="2"/>
    <x v="1"/>
    <x v="1"/>
    <x v="4"/>
    <x v="1"/>
    <x v="1"/>
    <x v="1"/>
    <x v="1"/>
    <x v="2"/>
    <x v="2"/>
    <x v="2"/>
    <x v="2"/>
    <x v="2"/>
    <x v="4"/>
    <x v="4"/>
    <x v="4"/>
    <x v="2"/>
    <x v="1"/>
    <x v="1"/>
    <x v="4"/>
    <x v="1"/>
    <x v="3"/>
    <x v="1"/>
    <x v="1"/>
    <x v="2"/>
    <x v="2"/>
    <x v="1"/>
    <x v="1"/>
    <x v="2"/>
    <x v="1"/>
    <x v="2"/>
    <x v="4"/>
    <x v="3"/>
    <x v="3"/>
    <x v="4"/>
    <x v="1"/>
    <x v="1"/>
    <x v="2"/>
    <x v="1"/>
    <x v="2"/>
    <x v="4"/>
    <x v="4"/>
    <x v="3"/>
    <x v="4"/>
    <x v="1"/>
    <x v="1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4"/>
    <x v="1"/>
    <x v="2"/>
    <x v="3"/>
    <x v="1"/>
    <x v="1"/>
    <x v="5"/>
    <x v="2"/>
    <x v="3"/>
    <x v="3"/>
    <x v="2"/>
    <x v="3"/>
    <x v="3"/>
    <x v="3"/>
    <x v="1"/>
    <x v="2"/>
    <x v="5"/>
    <x v="5"/>
    <x v="5"/>
    <x v="1"/>
    <x v="1"/>
    <x v="1"/>
    <x v="5"/>
    <x v="1"/>
    <x v="2"/>
    <x v="2"/>
    <x v="2"/>
    <x v="3"/>
    <x v="1"/>
    <x v="1"/>
    <x v="1"/>
    <x v="3"/>
    <x v="1"/>
    <x v="4"/>
    <x v="5"/>
    <x v="4"/>
    <x v="4"/>
    <x v="1"/>
    <x v="1"/>
    <x v="1"/>
    <x v="3"/>
    <x v="1"/>
    <x v="4"/>
    <x v="5"/>
    <x v="5"/>
    <x v="4"/>
    <x v="5"/>
    <x v="1"/>
    <x v="2"/>
    <x v="5"/>
    <x v="1"/>
    <x v="1"/>
    <x v="1"/>
    <x v="1"/>
    <x v="1"/>
    <x v="1"/>
    <x v="1"/>
    <x v="1"/>
    <x v="3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59" firstHeaderRow="1" firstDataRow="1" firstDataCol="2"/>
  <pivotFields count="69"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x="5"/>
        <item x="0"/>
        <item x="1"/>
        <item m="1" x="6"/>
        <item m="1" x="7"/>
        <item m="1" x="8"/>
        <item m="1" x="9"/>
        <item m="1" x="10"/>
        <item m="1" x="1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2"/>
        <item x="3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howAll="0">
      <items count="5">
        <item x="3"/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2"/>
        <item x="1"/>
        <item x="0"/>
        <item x="4"/>
        <item x="3"/>
        <item t="default"/>
      </items>
    </pivotField>
    <pivotField dataField="1" compact="0" outline="0" subtotalTop="0" showAll="0">
      <items count="7">
        <item x="1"/>
        <item x="0"/>
        <item x="5"/>
        <item x="3"/>
        <item x="2"/>
        <item x="4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compact="0" outline="0" subtotalTop="0" showAll="0"/>
    <pivotField compact="0" outline="0" subtotalTop="0" showAll="0"/>
    <pivotField compact="0" outline="0" showAll="0">
      <items count="5">
        <item x="3"/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2"/>
        <item x="1"/>
        <item x="0"/>
        <item x="4"/>
        <item x="3"/>
        <item t="default"/>
      </items>
    </pivotField>
    <pivotField dataField="1" compact="0" outline="0" subtotalTop="0" showAll="0">
      <items count="7">
        <item x="1"/>
        <item x="0"/>
        <item x="5"/>
        <item x="2"/>
        <item x="3"/>
        <item x="4"/>
        <item t="default"/>
      </items>
    </pivotField>
    <pivotField dataField="1" compact="0" outline="0" subtotalTop="0" showAll="0">
      <items count="7">
        <item x="1"/>
        <item x="0"/>
        <item x="5"/>
        <item x="2"/>
        <item x="3"/>
        <item x="4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dataField="1" compact="0" outline="0" subtotalTop="0" showAll="0">
      <items count="7">
        <item x="1"/>
        <item x="0"/>
        <item x="5"/>
        <item x="2"/>
        <item x="3"/>
        <item x="4"/>
        <item t="default"/>
      </items>
    </pivotField>
    <pivotField compact="0" outline="0" subtotalTop="0" showAll="0"/>
    <pivotField compact="0" outline="0" subtotalTop="0" showAll="0"/>
    <pivotField compact="0" outline="0" showAll="0">
      <items count="7">
        <item x="5"/>
        <item x="1"/>
        <item x="0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15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7" sqref="E1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25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21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0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5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5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6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</v>
      </c>
      <c r="F13" t="s">
        <v>19</v>
      </c>
      <c r="H13" s="50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0" t="s">
        <v>20</v>
      </c>
      <c r="I14" t="s">
        <v>28</v>
      </c>
    </row>
  </sheetData>
  <autoFilter ref="A1:O3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30</v>
      </c>
      <c r="B1" s="38" t="s">
        <v>30</v>
      </c>
      <c r="C1" s="38" t="s">
        <v>31</v>
      </c>
      <c r="D1" s="38" t="s">
        <v>30</v>
      </c>
      <c r="E1" s="38" t="s">
        <v>31</v>
      </c>
      <c r="F1" s="38" t="s">
        <v>31</v>
      </c>
      <c r="G1" s="38" t="s">
        <v>31</v>
      </c>
      <c r="H1" s="38" t="s">
        <v>31</v>
      </c>
      <c r="J1" s="38" t="s">
        <v>31</v>
      </c>
      <c r="K1" s="38" t="s">
        <v>31</v>
      </c>
    </row>
    <row r="2" s="38" customFormat="1" ht="48" customHeight="1" spans="3:11">
      <c r="C2" t="e">
        <f>_xlfn.XLOOKUP(E2,预约送货单!F:F,预约送货单!D:D)</f>
        <v>#N/A</v>
      </c>
      <c r="D2" s="40" t="s">
        <v>32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33</v>
      </c>
    </row>
    <row r="3" s="39" customFormat="1" ht="33" spans="1:17">
      <c r="A3" s="41" t="s">
        <v>34</v>
      </c>
      <c r="B3" s="41" t="s">
        <v>35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36</v>
      </c>
      <c r="B4" s="4" t="s">
        <v>37</v>
      </c>
      <c r="C4" t="str">
        <f>_xlfn.XLOOKUP(E4,预约送货单!F:F,预约送货单!D:D)</f>
        <v>RY20240305005</v>
      </c>
      <c r="D4" t="s">
        <v>16</v>
      </c>
      <c r="E4" t="str">
        <f>_xlfn.XLOOKUP(F4,预约送货单!Z:Z,预约送货单!F:F)</f>
        <v>CW501KT0096</v>
      </c>
      <c r="F4" t="str">
        <f t="shared" si="0"/>
        <v>CW501KT0096B0L</v>
      </c>
      <c r="G4">
        <f>VLOOKUP(D4&amp;B4&amp;A4,分仓ST!A:E,5,0)</f>
        <v>25</v>
      </c>
      <c r="H4" t="str">
        <f>_xlfn.XLOOKUP(E4,预约送货单!F:F,预约送货单!E:E)</f>
        <v>正品</v>
      </c>
      <c r="J4" t="str">
        <f>VLOOKUP(E4,预约送货单!F:N,9,0)</f>
        <v>2024-03-05</v>
      </c>
      <c r="K4" t="str">
        <f>IF(D4="香港仓","香港",IF(D4="武汉仓","武汉","广州"))</f>
        <v>香港</v>
      </c>
    </row>
    <row r="5" spans="1:11">
      <c r="A5" t="s">
        <v>36</v>
      </c>
      <c r="B5" s="4" t="s">
        <v>38</v>
      </c>
      <c r="C5" t="str">
        <f>_xlfn.XLOOKUP(E5,预约送货单!F:F,预约送货单!D:D)</f>
        <v>RY20240305005</v>
      </c>
      <c r="D5" t="s">
        <v>16</v>
      </c>
      <c r="E5" t="str">
        <f>_xlfn.XLOOKUP(F5,预约送货单!Z:Z,预约送货单!F:F)</f>
        <v>CW501KT0096</v>
      </c>
      <c r="F5" t="str">
        <f t="shared" si="0"/>
        <v>CW501KT0096B0M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2024-03-05</v>
      </c>
      <c r="K5" t="str">
        <f t="shared" ref="K5:K43" si="1">IF(D5="香港仓","香港",IF(D5="武汉仓","武汉","广州"))</f>
        <v>香港</v>
      </c>
    </row>
    <row r="6" spans="1:11">
      <c r="A6" t="s">
        <v>36</v>
      </c>
      <c r="B6" s="4" t="s">
        <v>39</v>
      </c>
      <c r="C6" t="str">
        <f>_xlfn.XLOOKUP(E6,预约送货单!F:F,预约送货单!D:D)</f>
        <v>RY20240305005</v>
      </c>
      <c r="D6" t="s">
        <v>16</v>
      </c>
      <c r="E6" t="str">
        <f>_xlfn.XLOOKUP(F6,预约送货单!Z:Z,预约送货单!F:F)</f>
        <v>CW501KT0096</v>
      </c>
      <c r="F6" t="str">
        <f t="shared" si="0"/>
        <v>CW501KT0096B0S</v>
      </c>
      <c r="G6">
        <f>VLOOKUP(D6&amp;B6&amp;A6,分仓ST!A:E,5,0)</f>
        <v>21</v>
      </c>
      <c r="H6" t="str">
        <f>_xlfn.XLOOKUP(E6,预约送货单!F:F,预约送货单!E:E)</f>
        <v>正品</v>
      </c>
      <c r="J6" t="str">
        <f>VLOOKUP(E6,预约送货单!F:N,9,0)</f>
        <v>2024-03-05</v>
      </c>
      <c r="K6" t="str">
        <f t="shared" si="1"/>
        <v>香港</v>
      </c>
    </row>
    <row r="7" ht="19" customHeight="1" spans="1:11">
      <c r="A7" t="s">
        <v>36</v>
      </c>
      <c r="B7" s="4" t="s">
        <v>40</v>
      </c>
      <c r="C7" t="str">
        <f>_xlfn.XLOOKUP(E7,预约送货单!F:F,预约送货单!D:D)</f>
        <v>RY20240305005</v>
      </c>
      <c r="D7" t="s">
        <v>16</v>
      </c>
      <c r="E7" t="str">
        <f>_xlfn.XLOOKUP(F7,预约送货单!Z:Z,预约送货单!F:F)</f>
        <v>CW501KT0096</v>
      </c>
      <c r="F7" t="str">
        <f t="shared" si="0"/>
        <v>CW501KT0096B0XL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2024-03-05</v>
      </c>
      <c r="K7" t="str">
        <f t="shared" si="1"/>
        <v>香港</v>
      </c>
    </row>
    <row r="8" spans="1:11">
      <c r="A8" t="s">
        <v>36</v>
      </c>
      <c r="B8" s="4" t="s">
        <v>37</v>
      </c>
      <c r="C8" t="str">
        <f>_xlfn.XLOOKUP(E8,预约送货单!F:F,预约送货单!D:D)</f>
        <v>RY20240305005</v>
      </c>
      <c r="D8" t="s">
        <v>25</v>
      </c>
      <c r="E8" t="str">
        <f>_xlfn.XLOOKUP(F8,预约送货单!Z:Z,预约送货单!F:F)</f>
        <v>CW501KT0096</v>
      </c>
      <c r="F8" t="str">
        <f t="shared" si="0"/>
        <v>CW501KT0096B0L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2024-03-05</v>
      </c>
      <c r="K8" t="str">
        <f t="shared" si="1"/>
        <v>武汉</v>
      </c>
    </row>
    <row r="9" spans="1:11">
      <c r="A9" t="s">
        <v>36</v>
      </c>
      <c r="B9" s="4" t="s">
        <v>38</v>
      </c>
      <c r="C9" t="str">
        <f>_xlfn.XLOOKUP(E9,预约送货单!F:F,预约送货单!D:D)</f>
        <v>RY20240305005</v>
      </c>
      <c r="D9" t="s">
        <v>25</v>
      </c>
      <c r="E9" t="str">
        <f>_xlfn.XLOOKUP(F9,预约送货单!Z:Z,预约送货单!F:F)</f>
        <v>CW501KT0096</v>
      </c>
      <c r="F9" t="str">
        <f t="shared" si="0"/>
        <v>CW501KT0096B0M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2024-03-05</v>
      </c>
      <c r="K9" t="str">
        <f t="shared" si="1"/>
        <v>武汉</v>
      </c>
    </row>
    <row r="10" spans="1:11">
      <c r="A10" t="s">
        <v>36</v>
      </c>
      <c r="B10" s="4" t="s">
        <v>39</v>
      </c>
      <c r="C10" t="str">
        <f>_xlfn.XLOOKUP(E10,预约送货单!F:F,预约送货单!D:D)</f>
        <v>RY20240305005</v>
      </c>
      <c r="D10" t="s">
        <v>25</v>
      </c>
      <c r="E10" t="str">
        <f>_xlfn.XLOOKUP(F10,预约送货单!Z:Z,预约送货单!F:F)</f>
        <v>CW501KT0096</v>
      </c>
      <c r="F10" t="str">
        <f t="shared" si="0"/>
        <v>CW501KT0096B0S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2024-03-05</v>
      </c>
      <c r="K10" t="str">
        <f t="shared" si="1"/>
        <v>武汉</v>
      </c>
    </row>
    <row r="11" spans="1:11">
      <c r="A11" t="s">
        <v>36</v>
      </c>
      <c r="B11" s="4" t="s">
        <v>40</v>
      </c>
      <c r="C11" t="str">
        <f>_xlfn.XLOOKUP(E11,预约送货单!F:F,预约送货单!D:D)</f>
        <v>RY20240305005</v>
      </c>
      <c r="D11" t="s">
        <v>25</v>
      </c>
      <c r="E11" t="str">
        <f>_xlfn.XLOOKUP(F11,预约送货单!Z:Z,预约送货单!F:F)</f>
        <v>CW501KT0096</v>
      </c>
      <c r="F11" t="str">
        <f t="shared" si="0"/>
        <v>CW501KT0096B0XL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2024-03-05</v>
      </c>
      <c r="K11" t="str">
        <f t="shared" si="1"/>
        <v>武汉</v>
      </c>
    </row>
    <row r="12" spans="1:11">
      <c r="A12" t="s">
        <v>36</v>
      </c>
      <c r="B12" s="4" t="s">
        <v>37</v>
      </c>
      <c r="C12" t="str">
        <f>_xlfn.XLOOKUP(E12,预约送货单!F:F,预约送货单!D:D)</f>
        <v>RY20240305005</v>
      </c>
      <c r="D12" t="s">
        <v>27</v>
      </c>
      <c r="E12" t="str">
        <f>_xlfn.XLOOKUP(F12,预约送货单!Z:Z,预约送货单!F:F)</f>
        <v>CW501KT0096</v>
      </c>
      <c r="F12" t="str">
        <f t="shared" si="0"/>
        <v>CW501KT0096B0L</v>
      </c>
      <c r="G12">
        <f>VLOOKUP(D12&amp;B12&amp;A12,分仓ST!A:E,5,0)</f>
        <v>5</v>
      </c>
      <c r="H12" t="str">
        <f>_xlfn.XLOOKUP(E12,预约送货单!F:F,预约送货单!E:E)</f>
        <v>正品</v>
      </c>
      <c r="J12" t="str">
        <f>VLOOKUP(E12,预约送货单!F:N,9,0)</f>
        <v>2024-03-05</v>
      </c>
      <c r="K12" t="str">
        <f t="shared" si="1"/>
        <v>广州</v>
      </c>
    </row>
    <row r="13" spans="1:11">
      <c r="A13" t="s">
        <v>36</v>
      </c>
      <c r="B13" s="4" t="s">
        <v>38</v>
      </c>
      <c r="C13" t="str">
        <f>_xlfn.XLOOKUP(E13,预约送货单!F:F,预约送货单!D:D)</f>
        <v>RY20240305005</v>
      </c>
      <c r="D13" t="s">
        <v>27</v>
      </c>
      <c r="E13" t="str">
        <f>_xlfn.XLOOKUP(F13,预约送货单!Z:Z,预约送货单!F:F)</f>
        <v>CW501KT0096</v>
      </c>
      <c r="F13" t="str">
        <f t="shared" si="0"/>
        <v>CW501KT0096B0M</v>
      </c>
      <c r="G13">
        <f>VLOOKUP(D13&amp;B13&amp;A13,分仓ST!A:E,5,0)</f>
        <v>5</v>
      </c>
      <c r="H13" t="str">
        <f>_xlfn.XLOOKUP(E13,预约送货单!F:F,预约送货单!E:E)</f>
        <v>正品</v>
      </c>
      <c r="J13" t="str">
        <f>VLOOKUP(E13,预约送货单!F:N,9,0)</f>
        <v>2024-03-05</v>
      </c>
      <c r="K13" t="str">
        <f t="shared" si="1"/>
        <v>广州</v>
      </c>
    </row>
    <row r="14" spans="1:11">
      <c r="A14" t="s">
        <v>36</v>
      </c>
      <c r="B14" s="4" t="s">
        <v>39</v>
      </c>
      <c r="C14" t="str">
        <f>_xlfn.XLOOKUP(E14,预约送货单!F:F,预约送货单!D:D)</f>
        <v>RY20240305005</v>
      </c>
      <c r="D14" t="s">
        <v>27</v>
      </c>
      <c r="E14" t="str">
        <f>_xlfn.XLOOKUP(F14,预约送货单!Z:Z,预约送货单!F:F)</f>
        <v>CW501KT0096</v>
      </c>
      <c r="F14" t="str">
        <f t="shared" si="0"/>
        <v>CW501KT0096B0S</v>
      </c>
      <c r="G14">
        <f>VLOOKUP(D14&amp;B14&amp;A14,分仓ST!A:E,5,0)</f>
        <v>6</v>
      </c>
      <c r="H14" t="str">
        <f>_xlfn.XLOOKUP(E14,预约送货单!F:F,预约送货单!E:E)</f>
        <v>正品</v>
      </c>
      <c r="J14" t="str">
        <f>VLOOKUP(E14,预约送货单!F:N,9,0)</f>
        <v>2024-03-05</v>
      </c>
      <c r="K14" t="str">
        <f t="shared" si="1"/>
        <v>广州</v>
      </c>
    </row>
    <row r="15" spans="1:11">
      <c r="A15" t="s">
        <v>36</v>
      </c>
      <c r="B15" s="4" t="s">
        <v>40</v>
      </c>
      <c r="C15" t="str">
        <f>_xlfn.XLOOKUP(E15,预约送货单!F:F,预约送货单!D:D)</f>
        <v>RY20240305005</v>
      </c>
      <c r="D15" t="s">
        <v>27</v>
      </c>
      <c r="E15" t="str">
        <f>_xlfn.XLOOKUP(F15,预约送货单!Z:Z,预约送货单!F:F)</f>
        <v>CW501KT0096</v>
      </c>
      <c r="F15" t="str">
        <f t="shared" si="0"/>
        <v>CW501KT0096B0XL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2024-03-05</v>
      </c>
      <c r="K15" t="str">
        <f t="shared" si="1"/>
        <v>广州</v>
      </c>
    </row>
    <row r="16" hidden="1" spans="1:11">
      <c r="A16" t="s">
        <v>36</v>
      </c>
      <c r="B16" s="4" t="s">
        <v>37</v>
      </c>
      <c r="C16" t="str">
        <f>_xlfn.XLOOKUP(E16,预约送货单!F:F,预约送货单!D:D)</f>
        <v>RY20240305005</v>
      </c>
      <c r="D16" t="s">
        <v>29</v>
      </c>
      <c r="E16" t="str">
        <f>_xlfn.XLOOKUP(F16,预约送货单!Z:Z,预约送货单!F:F)</f>
        <v>CW501KT0096</v>
      </c>
      <c r="F16" t="str">
        <f t="shared" ref="F16:F43" si="2">A16&amp;B16</f>
        <v>CW501KT0096B0L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2024-03-05</v>
      </c>
      <c r="K16" t="str">
        <f t="shared" si="1"/>
        <v>广州</v>
      </c>
    </row>
    <row r="17" hidden="1" spans="1:11">
      <c r="A17" t="s">
        <v>36</v>
      </c>
      <c r="B17" s="4" t="s">
        <v>38</v>
      </c>
      <c r="C17" t="str">
        <f>_xlfn.XLOOKUP(E17,预约送货单!F:F,预约送货单!D:D)</f>
        <v>RY20240305005</v>
      </c>
      <c r="D17" t="s">
        <v>29</v>
      </c>
      <c r="E17" t="str">
        <f>_xlfn.XLOOKUP(F17,预约送货单!Z:Z,预约送货单!F:F)</f>
        <v>CW501KT0096</v>
      </c>
      <c r="F17" t="str">
        <f t="shared" si="2"/>
        <v>CW501KT0096B0M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2024-03-05</v>
      </c>
      <c r="K17" t="str">
        <f t="shared" si="1"/>
        <v>广州</v>
      </c>
    </row>
    <row r="18" spans="1:11">
      <c r="A18" t="s">
        <v>36</v>
      </c>
      <c r="B18" s="4" t="s">
        <v>39</v>
      </c>
      <c r="C18" t="str">
        <f>_xlfn.XLOOKUP(E18,预约送货单!F:F,预约送货单!D:D)</f>
        <v>RY20240305005</v>
      </c>
      <c r="D18" t="s">
        <v>29</v>
      </c>
      <c r="E18" t="str">
        <f>_xlfn.XLOOKUP(F18,预约送货单!Z:Z,预约送货单!F:F)</f>
        <v>CW501KT0096</v>
      </c>
      <c r="F18" t="str">
        <f t="shared" si="2"/>
        <v>CW501KT0096B0S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2024-03-05</v>
      </c>
      <c r="K18" t="str">
        <f t="shared" si="1"/>
        <v>广州</v>
      </c>
    </row>
    <row r="19" hidden="1" spans="1:11">
      <c r="A19" t="s">
        <v>36</v>
      </c>
      <c r="B19" s="4" t="s">
        <v>40</v>
      </c>
      <c r="C19" t="str">
        <f>_xlfn.XLOOKUP(E19,预约送货单!F:F,预约送货单!D:D)</f>
        <v>RY20240305005</v>
      </c>
      <c r="D19" t="s">
        <v>29</v>
      </c>
      <c r="E19" t="str">
        <f>_xlfn.XLOOKUP(F19,预约送货单!Z:Z,预约送货单!F:F)</f>
        <v>CW501KT0096</v>
      </c>
      <c r="F19" t="str">
        <f t="shared" si="2"/>
        <v>CW501KT0096B0XL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2024-03-05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1"/>
        <filter val="2"/>
        <filter val="5"/>
        <filter val="25"/>
        <filter val="6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41</v>
      </c>
      <c r="B1" s="36" t="s">
        <v>42</v>
      </c>
      <c r="C1" s="35" t="s">
        <v>43</v>
      </c>
      <c r="D1" s="35" t="s">
        <v>44</v>
      </c>
      <c r="E1" s="35" t="s">
        <v>5</v>
      </c>
      <c r="F1" s="35" t="s">
        <v>45</v>
      </c>
      <c r="G1" s="35" t="s">
        <v>46</v>
      </c>
      <c r="H1" s="35" t="s">
        <v>47</v>
      </c>
      <c r="I1" s="35" t="s">
        <v>48</v>
      </c>
      <c r="J1" s="35" t="s">
        <v>6</v>
      </c>
      <c r="K1" s="35" t="s">
        <v>4</v>
      </c>
      <c r="L1" s="35" t="s">
        <v>49</v>
      </c>
      <c r="M1" s="35" t="s">
        <v>50</v>
      </c>
      <c r="N1" s="35" t="s">
        <v>7</v>
      </c>
      <c r="O1" s="35" t="s">
        <v>51</v>
      </c>
      <c r="P1" s="35" t="s">
        <v>52</v>
      </c>
      <c r="Q1" s="35" t="s">
        <v>53</v>
      </c>
      <c r="R1" s="35" t="s">
        <v>54</v>
      </c>
      <c r="S1" s="35" t="s">
        <v>55</v>
      </c>
      <c r="T1" s="35" t="s">
        <v>56</v>
      </c>
      <c r="U1" s="35" t="s">
        <v>1</v>
      </c>
      <c r="V1" s="35" t="s">
        <v>57</v>
      </c>
      <c r="W1" s="35" t="s">
        <v>58</v>
      </c>
      <c r="X1" s="35" t="s">
        <v>59</v>
      </c>
      <c r="Y1" s="35" t="s">
        <v>60</v>
      </c>
      <c r="Z1" s="35" t="s">
        <v>3</v>
      </c>
      <c r="AA1" s="35" t="s">
        <v>61</v>
      </c>
      <c r="AB1" s="35" t="s">
        <v>35</v>
      </c>
      <c r="AC1" s="35" t="s">
        <v>62</v>
      </c>
      <c r="AD1" s="35" t="s">
        <v>63</v>
      </c>
      <c r="AE1" s="35" t="s">
        <v>64</v>
      </c>
      <c r="AF1" s="35" t="s">
        <v>65</v>
      </c>
      <c r="AG1" s="35" t="s">
        <v>66</v>
      </c>
      <c r="AH1" s="35" t="s">
        <v>67</v>
      </c>
      <c r="AI1" s="35" t="s">
        <v>68</v>
      </c>
    </row>
    <row r="2" s="35" customFormat="1" ht="13" spans="1:35">
      <c r="A2" s="37">
        <f>SUMIFS(装箱指令单批量导入!E:E,装箱指令单批量导入!D:D,Z2,装箱指令单批量导入!A:A,D2)</f>
        <v>31</v>
      </c>
      <c r="B2" s="37">
        <f t="shared" ref="B2:B51" si="0">A2-K2</f>
        <v>0</v>
      </c>
      <c r="C2" s="35" t="s">
        <v>69</v>
      </c>
      <c r="D2" s="35" t="s">
        <v>15</v>
      </c>
      <c r="E2" s="35" t="s">
        <v>19</v>
      </c>
      <c r="F2" s="35" t="s">
        <v>17</v>
      </c>
      <c r="G2" s="35" t="s">
        <v>70</v>
      </c>
      <c r="H2" s="35" t="s">
        <v>71</v>
      </c>
      <c r="I2" s="35" t="s">
        <v>72</v>
      </c>
      <c r="J2" s="35" t="s">
        <v>73</v>
      </c>
      <c r="K2" s="35">
        <v>31</v>
      </c>
      <c r="L2" s="35" t="s">
        <v>74</v>
      </c>
      <c r="M2" s="35">
        <v>0</v>
      </c>
      <c r="N2" s="35" t="s">
        <v>20</v>
      </c>
      <c r="O2" s="35" t="s">
        <v>75</v>
      </c>
      <c r="P2" s="35" t="s">
        <v>19</v>
      </c>
      <c r="Q2" s="35" t="s">
        <v>76</v>
      </c>
      <c r="R2" s="35" t="s">
        <v>76</v>
      </c>
      <c r="U2" s="35" t="s">
        <v>27</v>
      </c>
      <c r="V2" s="35" t="s">
        <v>77</v>
      </c>
      <c r="W2" s="35" t="s">
        <v>78</v>
      </c>
      <c r="Z2" s="35" t="s">
        <v>18</v>
      </c>
      <c r="AA2" s="35" t="s">
        <v>79</v>
      </c>
      <c r="AB2" s="35" t="s">
        <v>37</v>
      </c>
      <c r="AC2" s="35"/>
      <c r="AD2" s="35" t="s">
        <v>80</v>
      </c>
      <c r="AE2" s="35" t="s">
        <v>80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32</v>
      </c>
      <c r="B3" s="37">
        <f t="shared" si="0"/>
        <v>0</v>
      </c>
      <c r="C3" s="35" t="s">
        <v>69</v>
      </c>
      <c r="D3" s="35" t="s">
        <v>15</v>
      </c>
      <c r="E3" s="35" t="s">
        <v>19</v>
      </c>
      <c r="F3" s="35" t="s">
        <v>17</v>
      </c>
      <c r="G3" s="35" t="s">
        <v>70</v>
      </c>
      <c r="H3" s="35" t="s">
        <v>71</v>
      </c>
      <c r="I3" s="35" t="s">
        <v>72</v>
      </c>
      <c r="J3" s="35" t="s">
        <v>73</v>
      </c>
      <c r="K3" s="35">
        <v>32</v>
      </c>
      <c r="L3" s="35" t="s">
        <v>81</v>
      </c>
      <c r="M3" s="35">
        <v>0</v>
      </c>
      <c r="N3" s="35" t="s">
        <v>20</v>
      </c>
      <c r="O3" s="35" t="s">
        <v>75</v>
      </c>
      <c r="P3" s="35" t="s">
        <v>19</v>
      </c>
      <c r="Q3" s="35" t="s">
        <v>76</v>
      </c>
      <c r="R3" s="35" t="s">
        <v>76</v>
      </c>
      <c r="U3" s="35" t="s">
        <v>27</v>
      </c>
      <c r="V3" s="35" t="s">
        <v>77</v>
      </c>
      <c r="W3" s="35" t="s">
        <v>78</v>
      </c>
      <c r="Z3" s="35" t="s">
        <v>22</v>
      </c>
      <c r="AA3" s="35" t="s">
        <v>79</v>
      </c>
      <c r="AB3" s="35" t="s">
        <v>38</v>
      </c>
      <c r="AC3" s="35"/>
      <c r="AD3" s="35" t="s">
        <v>80</v>
      </c>
      <c r="AE3" s="35" t="s">
        <v>80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30</v>
      </c>
      <c r="B4" s="37">
        <f t="shared" si="0"/>
        <v>0</v>
      </c>
      <c r="C4" s="35" t="s">
        <v>69</v>
      </c>
      <c r="D4" s="35" t="s">
        <v>15</v>
      </c>
      <c r="E4" s="35" t="s">
        <v>19</v>
      </c>
      <c r="F4" s="35" t="s">
        <v>17</v>
      </c>
      <c r="G4" s="35" t="s">
        <v>70</v>
      </c>
      <c r="H4" s="35" t="s">
        <v>71</v>
      </c>
      <c r="I4" s="35" t="s">
        <v>72</v>
      </c>
      <c r="J4" s="35" t="s">
        <v>73</v>
      </c>
      <c r="K4" s="35">
        <v>30</v>
      </c>
      <c r="L4" s="35" t="s">
        <v>82</v>
      </c>
      <c r="M4" s="35">
        <v>0</v>
      </c>
      <c r="N4" s="35" t="s">
        <v>20</v>
      </c>
      <c r="O4" s="35" t="s">
        <v>75</v>
      </c>
      <c r="P4" s="35" t="s">
        <v>19</v>
      </c>
      <c r="Q4" s="35" t="s">
        <v>76</v>
      </c>
      <c r="R4" s="35" t="s">
        <v>76</v>
      </c>
      <c r="U4" s="35" t="s">
        <v>27</v>
      </c>
      <c r="V4" s="35" t="s">
        <v>77</v>
      </c>
      <c r="W4" s="35" t="s">
        <v>78</v>
      </c>
      <c r="Z4" s="35" t="s">
        <v>23</v>
      </c>
      <c r="AA4" s="35" t="s">
        <v>79</v>
      </c>
      <c r="AB4" s="35" t="s">
        <v>39</v>
      </c>
      <c r="AC4" s="35"/>
      <c r="AD4" s="35" t="s">
        <v>80</v>
      </c>
      <c r="AE4" s="35" t="s">
        <v>80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10</v>
      </c>
      <c r="B5" s="37">
        <f t="shared" si="0"/>
        <v>0</v>
      </c>
      <c r="C5" s="35" t="s">
        <v>69</v>
      </c>
      <c r="D5" s="35" t="s">
        <v>15</v>
      </c>
      <c r="E5" s="35" t="s">
        <v>19</v>
      </c>
      <c r="F5" s="35" t="s">
        <v>17</v>
      </c>
      <c r="G5" s="35" t="s">
        <v>70</v>
      </c>
      <c r="H5" s="35" t="s">
        <v>71</v>
      </c>
      <c r="I5" s="35" t="s">
        <v>72</v>
      </c>
      <c r="J5" s="35" t="s">
        <v>73</v>
      </c>
      <c r="K5" s="35">
        <v>10</v>
      </c>
      <c r="L5" s="35" t="s">
        <v>83</v>
      </c>
      <c r="M5" s="35">
        <v>0</v>
      </c>
      <c r="N5" s="35" t="s">
        <v>20</v>
      </c>
      <c r="O5" s="35" t="s">
        <v>75</v>
      </c>
      <c r="P5" s="35" t="s">
        <v>19</v>
      </c>
      <c r="Q5" s="35" t="s">
        <v>76</v>
      </c>
      <c r="R5" s="35" t="s">
        <v>76</v>
      </c>
      <c r="U5" s="35" t="s">
        <v>27</v>
      </c>
      <c r="V5" s="35" t="s">
        <v>77</v>
      </c>
      <c r="W5" s="35" t="s">
        <v>78</v>
      </c>
      <c r="Z5" s="35" t="s">
        <v>24</v>
      </c>
      <c r="AA5" s="35" t="s">
        <v>79</v>
      </c>
      <c r="AB5" s="35" t="s">
        <v>40</v>
      </c>
      <c r="AC5" s="35"/>
      <c r="AD5" s="35" t="s">
        <v>80</v>
      </c>
      <c r="AE5" s="35" t="s">
        <v>80</v>
      </c>
      <c r="AF5" s="35" t="s">
        <v>20</v>
      </c>
      <c r="AI5" s="35" t="s">
        <v>20</v>
      </c>
    </row>
    <row r="6" s="35" customFormat="1" ht="13" spans="1:2">
      <c r="A6" s="37">
        <f>SUMIFS(装箱指令单批量导入!E:E,装箱指令单批量导入!D:D,Z6,装箱指令单批量导入!A:A,D6)</f>
        <v>0</v>
      </c>
      <c r="B6" s="37">
        <f t="shared" si="0"/>
        <v>0</v>
      </c>
    </row>
    <row r="7" s="35" customFormat="1" ht="13" spans="1:2">
      <c r="A7" s="37">
        <f>SUMIFS(装箱指令单批量导入!E:E,装箱指令单批量导入!D:D,Z7,装箱指令单批量导入!A:A,D7)</f>
        <v>0</v>
      </c>
      <c r="B7" s="37">
        <f t="shared" si="0"/>
        <v>0</v>
      </c>
    </row>
    <row r="8" s="35" customFormat="1" ht="13" spans="1:2">
      <c r="A8" s="37">
        <f>SUMIFS(装箱指令单批量导入!E:E,装箱指令单批量导入!D:D,Z8,装箱指令单批量导入!A:A,D8)</f>
        <v>0</v>
      </c>
      <c r="B8" s="37">
        <f t="shared" si="0"/>
        <v>0</v>
      </c>
    </row>
    <row r="9" spans="1:35">
      <c r="A9" s="37">
        <f>SUMIFS(装箱指令单批量导入!E:E,装箱指令单批量导入!D:D,Z9,装箱指令单批量导入!A:A,D9)</f>
        <v>0</v>
      </c>
      <c r="B9" s="37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7">
        <f>SUMIFS(装箱指令单批量导入!E:E,装箱指令单批量导入!D:D,Z10,装箱指令单批量导入!A:A,D10)</f>
        <v>0</v>
      </c>
      <c r="B10" s="37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7">
        <f>SUMIFS(装箱指令单批量导入!E:E,装箱指令单批量导入!D:D,Z11,装箱指令单批量导入!A:A,D11)</f>
        <v>0</v>
      </c>
      <c r="B11" s="37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7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7"/>
      <c r="AC11" s="35"/>
      <c r="AD11" s="35"/>
      <c r="AE11" s="35"/>
      <c r="AF11" s="35"/>
      <c r="AG11" s="35"/>
      <c r="AH11" s="35"/>
      <c r="AI11" s="35"/>
    </row>
    <row r="12" spans="1:35">
      <c r="A12" s="37">
        <f>SUMIFS(装箱指令单批量导入!E:E,装箱指令单批量导入!D:D,Z12,装箱指令单批量导入!A:A,D12)</f>
        <v>0</v>
      </c>
      <c r="B12" s="37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7"/>
      <c r="AC12" s="35"/>
      <c r="AD12" s="35"/>
      <c r="AE12" s="35"/>
      <c r="AF12" s="35"/>
      <c r="AG12" s="35"/>
      <c r="AH12" s="35"/>
      <c r="AI12" s="35"/>
    </row>
    <row r="13" spans="1:35">
      <c r="A13" s="37">
        <f>SUMIFS(装箱指令单批量导入!E:E,装箱指令单批量导入!D:D,Z13,装箱指令单批量导入!A:A,D13)</f>
        <v>0</v>
      </c>
      <c r="B13" s="37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7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7"/>
      <c r="AC13" s="35"/>
      <c r="AD13" s="35"/>
      <c r="AE13" s="35"/>
      <c r="AF13" s="35"/>
      <c r="AG13" s="35"/>
      <c r="AH13" s="35"/>
      <c r="AI13" s="35"/>
    </row>
    <row r="14" spans="1:35">
      <c r="A14" s="37">
        <f>SUMIFS(装箱指令单批量导入!E:E,装箱指令单批量导入!D:D,Z14,装箱指令单批量导入!A:A,D14)</f>
        <v>0</v>
      </c>
      <c r="B14" s="37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7"/>
      <c r="AC14" s="35"/>
      <c r="AD14" s="35"/>
      <c r="AE14" s="35"/>
      <c r="AF14" s="35"/>
      <c r="AG14" s="35"/>
      <c r="AH14" s="35"/>
      <c r="AI14" s="35"/>
    </row>
    <row r="15" spans="1:35">
      <c r="A15" s="37">
        <f>SUMIFS(装箱指令单批量导入!E:E,装箱指令单批量导入!D:D,Z15,装箱指令单批量导入!A:A,D15)</f>
        <v>0</v>
      </c>
      <c r="B15" s="37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7">
        <f>SUMIFS(装箱指令单批量导入!E:E,装箱指令单批量导入!D:D,Z16,装箱指令单批量导入!A:A,D16)</f>
        <v>0</v>
      </c>
      <c r="B16" s="37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37"/>
  <sheetViews>
    <sheetView workbookViewId="0">
      <pane ySplit="5" topLeftCell="A154" activePane="bottomLeft" state="frozen"/>
      <selection/>
      <selection pane="bottomLeft" activeCell="D160" sqref="D160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34</v>
      </c>
      <c r="D3" t="s">
        <v>86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34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34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34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34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34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34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34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34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34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34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34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34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34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34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34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34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34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34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34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34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34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34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34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34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34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34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114</v>
      </c>
      <c r="D56" t="s">
        <v>88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114</v>
      </c>
      <c r="D57" t="s">
        <v>89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114</v>
      </c>
      <c r="D58" t="s">
        <v>90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114</v>
      </c>
      <c r="D59" t="s">
        <v>91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114</v>
      </c>
      <c r="D60" t="s">
        <v>92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114</v>
      </c>
      <c r="D61" t="s">
        <v>93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114</v>
      </c>
      <c r="D62" t="s">
        <v>94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114</v>
      </c>
      <c r="D63" t="s">
        <v>95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114</v>
      </c>
      <c r="D64" t="s">
        <v>96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114</v>
      </c>
      <c r="D65" t="s">
        <v>97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114</v>
      </c>
      <c r="D66" t="s">
        <v>98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114</v>
      </c>
      <c r="D67" t="s">
        <v>99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114</v>
      </c>
      <c r="D68" t="s">
        <v>100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114</v>
      </c>
      <c r="D69" t="s">
        <v>101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114</v>
      </c>
      <c r="D70" t="s">
        <v>102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114</v>
      </c>
      <c r="D71" t="s">
        <v>103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114</v>
      </c>
      <c r="D72" t="s">
        <v>104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114</v>
      </c>
      <c r="D73" t="s">
        <v>105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114</v>
      </c>
      <c r="D74" t="s">
        <v>106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114</v>
      </c>
      <c r="D75" t="s">
        <v>107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114</v>
      </c>
      <c r="D76" t="s">
        <v>108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114</v>
      </c>
      <c r="D77" t="s">
        <v>109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114</v>
      </c>
      <c r="D78" t="s">
        <v>110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114</v>
      </c>
      <c r="D79" t="s">
        <v>111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114</v>
      </c>
      <c r="D80" t="s">
        <v>112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114</v>
      </c>
      <c r="D81" t="s">
        <v>113</v>
      </c>
      <c r="F81">
        <f t="shared" si="8"/>
        <v>0</v>
      </c>
    </row>
    <row r="82" spans="1:6">
      <c r="A82" t="str">
        <f t="shared" si="6"/>
        <v>大货样衣仓XSCW501CC0018B0</v>
      </c>
      <c r="B82" t="str">
        <f t="shared" si="7"/>
        <v>大货样衣仓XS</v>
      </c>
      <c r="C82" t="s">
        <v>115</v>
      </c>
      <c r="D82" t="s">
        <v>88</v>
      </c>
      <c r="F82">
        <f t="shared" si="8"/>
        <v>0</v>
      </c>
    </row>
    <row r="83" spans="1:6">
      <c r="A83" t="str">
        <f t="shared" si="6"/>
        <v>大货样衣仓SCW501CC0018B0</v>
      </c>
      <c r="B83" t="str">
        <f t="shared" si="7"/>
        <v>大货样衣仓S</v>
      </c>
      <c r="C83" t="s">
        <v>115</v>
      </c>
      <c r="D83" t="s">
        <v>89</v>
      </c>
      <c r="E83">
        <v>1</v>
      </c>
      <c r="F83">
        <f t="shared" si="8"/>
        <v>1</v>
      </c>
    </row>
    <row r="84" spans="1:6">
      <c r="A84" t="str">
        <f t="shared" si="6"/>
        <v>大货样衣仓MCW501CC0018B0</v>
      </c>
      <c r="B84" t="str">
        <f t="shared" si="7"/>
        <v>大货样衣仓M</v>
      </c>
      <c r="C84" t="s">
        <v>115</v>
      </c>
      <c r="D84" t="s">
        <v>90</v>
      </c>
      <c r="F84">
        <f t="shared" si="8"/>
        <v>0</v>
      </c>
    </row>
    <row r="85" spans="1:6">
      <c r="A85" t="str">
        <f t="shared" si="6"/>
        <v>大货样衣仓LCW501CC0018B0</v>
      </c>
      <c r="B85" t="str">
        <f t="shared" si="7"/>
        <v>大货样衣仓L</v>
      </c>
      <c r="C85" t="s">
        <v>115</v>
      </c>
      <c r="D85" t="s">
        <v>91</v>
      </c>
      <c r="F85">
        <f t="shared" si="8"/>
        <v>0</v>
      </c>
    </row>
    <row r="86" spans="1:6">
      <c r="A86" t="str">
        <f t="shared" si="6"/>
        <v>大货样衣仓XLCW501CC0018B0</v>
      </c>
      <c r="B86" t="str">
        <f t="shared" si="7"/>
        <v>大货样衣仓XL</v>
      </c>
      <c r="C86" t="s">
        <v>115</v>
      </c>
      <c r="D86" t="s">
        <v>92</v>
      </c>
      <c r="F86">
        <f t="shared" si="8"/>
        <v>0</v>
      </c>
    </row>
    <row r="87" spans="1:6">
      <c r="A87" t="str">
        <f t="shared" si="6"/>
        <v>武汉仓XSCW501CC0018B0</v>
      </c>
      <c r="B87" t="str">
        <f t="shared" si="7"/>
        <v>武汉仓XS</v>
      </c>
      <c r="C87" t="s">
        <v>115</v>
      </c>
      <c r="D87" t="s">
        <v>93</v>
      </c>
      <c r="F87">
        <f t="shared" si="8"/>
        <v>0</v>
      </c>
    </row>
    <row r="88" spans="1:6">
      <c r="A88" t="str">
        <f t="shared" si="6"/>
        <v>武汉仓SCW501CC0018B0</v>
      </c>
      <c r="B88" t="str">
        <f t="shared" si="7"/>
        <v>武汉仓S</v>
      </c>
      <c r="C88" t="s">
        <v>115</v>
      </c>
      <c r="D88" t="s">
        <v>94</v>
      </c>
      <c r="E88">
        <v>2</v>
      </c>
      <c r="F88">
        <f t="shared" si="8"/>
        <v>2</v>
      </c>
    </row>
    <row r="89" spans="1:6">
      <c r="A89" t="str">
        <f t="shared" si="6"/>
        <v>武汉仓MCW501CC0018B0</v>
      </c>
      <c r="B89" t="str">
        <f t="shared" si="7"/>
        <v>武汉仓M</v>
      </c>
      <c r="C89" t="s">
        <v>115</v>
      </c>
      <c r="D89" t="s">
        <v>95</v>
      </c>
      <c r="E89">
        <v>2</v>
      </c>
      <c r="F89">
        <f t="shared" si="8"/>
        <v>2</v>
      </c>
    </row>
    <row r="90" spans="1:6">
      <c r="A90" t="str">
        <f t="shared" si="6"/>
        <v>武汉仓LCW501CC0018B0</v>
      </c>
      <c r="B90" t="str">
        <f t="shared" si="7"/>
        <v>武汉仓L</v>
      </c>
      <c r="C90" t="s">
        <v>115</v>
      </c>
      <c r="D90" t="s">
        <v>96</v>
      </c>
      <c r="E90">
        <v>1</v>
      </c>
      <c r="F90">
        <f t="shared" si="8"/>
        <v>1</v>
      </c>
    </row>
    <row r="91" spans="1:6">
      <c r="A91" t="str">
        <f t="shared" si="6"/>
        <v>武汉仓XLCW501CC0018B0</v>
      </c>
      <c r="B91" t="str">
        <f t="shared" si="7"/>
        <v>武汉仓XL</v>
      </c>
      <c r="C91" t="s">
        <v>115</v>
      </c>
      <c r="D91" t="s">
        <v>97</v>
      </c>
      <c r="E91">
        <v>1</v>
      </c>
      <c r="F91">
        <f t="shared" si="8"/>
        <v>1</v>
      </c>
    </row>
    <row r="92" spans="1:6">
      <c r="A92" t="str">
        <f t="shared" si="6"/>
        <v>香港仓XSCW501CC0018B0</v>
      </c>
      <c r="B92" t="str">
        <f t="shared" si="7"/>
        <v>香港仓XS</v>
      </c>
      <c r="C92" t="s">
        <v>115</v>
      </c>
      <c r="D92" t="s">
        <v>98</v>
      </c>
      <c r="E92">
        <v>0</v>
      </c>
      <c r="F92">
        <f t="shared" si="8"/>
        <v>0</v>
      </c>
    </row>
    <row r="93" spans="1:6">
      <c r="A93" t="str">
        <f t="shared" si="6"/>
        <v>香港仓SCW501CC0018B0</v>
      </c>
      <c r="B93" t="str">
        <f t="shared" si="7"/>
        <v>香港仓S</v>
      </c>
      <c r="C93" t="s">
        <v>115</v>
      </c>
      <c r="D93" t="s">
        <v>99</v>
      </c>
      <c r="E93">
        <v>30</v>
      </c>
      <c r="F93">
        <f t="shared" si="8"/>
        <v>30</v>
      </c>
    </row>
    <row r="94" spans="1:6">
      <c r="A94" t="str">
        <f t="shared" si="6"/>
        <v>香港仓MCW501CC0018B0</v>
      </c>
      <c r="B94" t="str">
        <f t="shared" si="7"/>
        <v>香港仓M</v>
      </c>
      <c r="C94" t="s">
        <v>115</v>
      </c>
      <c r="D94" t="s">
        <v>100</v>
      </c>
      <c r="E94">
        <v>31</v>
      </c>
      <c r="F94">
        <f t="shared" ref="F94:F123" si="9">E94</f>
        <v>31</v>
      </c>
    </row>
    <row r="95" spans="1:6">
      <c r="A95" t="str">
        <f t="shared" si="6"/>
        <v>香港仓LCW501CC0018B0</v>
      </c>
      <c r="B95" t="str">
        <f t="shared" si="7"/>
        <v>香港仓L</v>
      </c>
      <c r="C95" t="s">
        <v>115</v>
      </c>
      <c r="D95" t="s">
        <v>101</v>
      </c>
      <c r="E95">
        <v>15</v>
      </c>
      <c r="F95">
        <f t="shared" si="9"/>
        <v>15</v>
      </c>
    </row>
    <row r="96" spans="1:6">
      <c r="A96" t="str">
        <f t="shared" si="6"/>
        <v>香港仓XLCW501CC0018B0</v>
      </c>
      <c r="B96" t="str">
        <f t="shared" si="7"/>
        <v>香港仓XL</v>
      </c>
      <c r="C96" t="s">
        <v>115</v>
      </c>
      <c r="D96" t="s">
        <v>102</v>
      </c>
      <c r="E96">
        <v>6</v>
      </c>
      <c r="F96">
        <f t="shared" si="9"/>
        <v>6</v>
      </c>
    </row>
    <row r="97" spans="1:6">
      <c r="A97" t="str">
        <f t="shared" si="6"/>
        <v>南浦正品仓XSCW501CC0018B0</v>
      </c>
      <c r="B97" t="str">
        <f t="shared" si="7"/>
        <v>南浦正品仓XS</v>
      </c>
      <c r="C97" t="s">
        <v>115</v>
      </c>
      <c r="D97" t="s">
        <v>103</v>
      </c>
      <c r="E97">
        <v>0</v>
      </c>
      <c r="F97">
        <f t="shared" si="9"/>
        <v>0</v>
      </c>
    </row>
    <row r="98" spans="1:6">
      <c r="A98" t="str">
        <f t="shared" si="6"/>
        <v>南浦正品仓SCW501CC0018B0</v>
      </c>
      <c r="B98" t="str">
        <f t="shared" si="7"/>
        <v>南浦正品仓S</v>
      </c>
      <c r="C98" t="s">
        <v>115</v>
      </c>
      <c r="D98" t="s">
        <v>104</v>
      </c>
      <c r="E98">
        <v>16</v>
      </c>
      <c r="F98">
        <f t="shared" si="9"/>
        <v>16</v>
      </c>
    </row>
    <row r="99" spans="1:6">
      <c r="A99" t="str">
        <f t="shared" si="6"/>
        <v>南浦正品仓MCW501CC0018B0</v>
      </c>
      <c r="B99" t="str">
        <f t="shared" si="7"/>
        <v>南浦正品仓M</v>
      </c>
      <c r="C99" t="s">
        <v>115</v>
      </c>
      <c r="D99" t="s">
        <v>105</v>
      </c>
      <c r="E99">
        <v>18</v>
      </c>
      <c r="F99">
        <f t="shared" si="9"/>
        <v>18</v>
      </c>
    </row>
    <row r="100" spans="1:6">
      <c r="A100" t="str">
        <f t="shared" si="6"/>
        <v>南浦正品仓LCW501CC0018B0</v>
      </c>
      <c r="B100" t="str">
        <f t="shared" si="7"/>
        <v>南浦正品仓L</v>
      </c>
      <c r="C100" t="s">
        <v>115</v>
      </c>
      <c r="D100" t="s">
        <v>106</v>
      </c>
      <c r="E100">
        <v>8</v>
      </c>
      <c r="F100">
        <f t="shared" si="9"/>
        <v>8</v>
      </c>
    </row>
    <row r="101" spans="1:6">
      <c r="A101" t="str">
        <f t="shared" ref="A101:A123" si="10">B101&amp;C101</f>
        <v>南浦正品仓XLCW501CC0018B0</v>
      </c>
      <c r="B101" t="str">
        <f t="shared" ref="B101:B123" si="11">RIGHT(D101,LEN(D101)-FIND(":",D101,1))</f>
        <v>南浦正品仓XL</v>
      </c>
      <c r="C101" t="s">
        <v>115</v>
      </c>
      <c r="D101" t="s">
        <v>107</v>
      </c>
      <c r="E101">
        <v>3</v>
      </c>
      <c r="F101">
        <f t="shared" si="9"/>
        <v>3</v>
      </c>
    </row>
    <row r="102" spans="1:6">
      <c r="A102" t="str">
        <f t="shared" si="10"/>
        <v>南浦拍照样衣仓SCW501CC0018B0</v>
      </c>
      <c r="B102" t="str">
        <f t="shared" si="11"/>
        <v>南浦拍照样衣仓S</v>
      </c>
      <c r="C102" t="s">
        <v>115</v>
      </c>
      <c r="D102" t="s">
        <v>108</v>
      </c>
      <c r="F102">
        <f t="shared" si="9"/>
        <v>0</v>
      </c>
    </row>
    <row r="103" spans="1:6">
      <c r="A103" t="str">
        <f t="shared" si="10"/>
        <v>南浦拍照样衣仓XSCW501CC0018B0</v>
      </c>
      <c r="B103" t="str">
        <f t="shared" si="11"/>
        <v>南浦拍照样衣仓XS</v>
      </c>
      <c r="C103" t="s">
        <v>115</v>
      </c>
      <c r="D103" t="s">
        <v>109</v>
      </c>
      <c r="F103">
        <f t="shared" si="9"/>
        <v>0</v>
      </c>
    </row>
    <row r="104" spans="1:6">
      <c r="A104" t="str">
        <f t="shared" si="10"/>
        <v>南浦拍照样衣仓MCW501CC0018B0</v>
      </c>
      <c r="B104" t="str">
        <f t="shared" si="11"/>
        <v>南浦拍照样衣仓M</v>
      </c>
      <c r="C104" t="s">
        <v>115</v>
      </c>
      <c r="D104" t="s">
        <v>110</v>
      </c>
      <c r="F104">
        <f t="shared" si="9"/>
        <v>0</v>
      </c>
    </row>
    <row r="105" spans="1:6">
      <c r="A105" t="str">
        <f t="shared" si="10"/>
        <v>南浦拍照样衣仓LCW501CC0018B0</v>
      </c>
      <c r="B105" t="str">
        <f t="shared" si="11"/>
        <v>南浦拍照样衣仓L</v>
      </c>
      <c r="C105" t="s">
        <v>115</v>
      </c>
      <c r="D105" t="s">
        <v>111</v>
      </c>
      <c r="F105">
        <f t="shared" si="9"/>
        <v>0</v>
      </c>
    </row>
    <row r="106" spans="1:6">
      <c r="A106" t="str">
        <f t="shared" si="10"/>
        <v>南浦拍照样衣仓XLCW501CC0018B0</v>
      </c>
      <c r="B106" t="str">
        <f t="shared" si="11"/>
        <v>南浦拍照样衣仓XL</v>
      </c>
      <c r="C106" t="s">
        <v>115</v>
      </c>
      <c r="D106" t="s">
        <v>112</v>
      </c>
      <c r="F106">
        <f t="shared" si="9"/>
        <v>0</v>
      </c>
    </row>
    <row r="107" spans="1:6">
      <c r="A107" t="str">
        <f t="shared" si="10"/>
        <v>南浦拍照样衣仓FCW501CC0018B0</v>
      </c>
      <c r="B107" t="str">
        <f t="shared" si="11"/>
        <v>南浦拍照样衣仓F</v>
      </c>
      <c r="C107" t="s">
        <v>115</v>
      </c>
      <c r="D107" t="s">
        <v>113</v>
      </c>
      <c r="F107">
        <f t="shared" si="9"/>
        <v>0</v>
      </c>
    </row>
    <row r="108" spans="1:6">
      <c r="A108" t="str">
        <f t="shared" si="10"/>
        <v>大货样衣仓XSCW501CC0072W0</v>
      </c>
      <c r="B108" t="str">
        <f t="shared" si="11"/>
        <v>大货样衣仓XS</v>
      </c>
      <c r="C108" t="s">
        <v>116</v>
      </c>
      <c r="D108" t="s">
        <v>88</v>
      </c>
      <c r="F108">
        <f t="shared" si="9"/>
        <v>0</v>
      </c>
    </row>
    <row r="109" spans="1:6">
      <c r="A109" t="str">
        <f t="shared" si="10"/>
        <v>大货样衣仓SCW501CC0072W0</v>
      </c>
      <c r="B109" t="str">
        <f t="shared" si="11"/>
        <v>大货样衣仓S</v>
      </c>
      <c r="C109" t="s">
        <v>116</v>
      </c>
      <c r="D109" t="s">
        <v>89</v>
      </c>
      <c r="E109">
        <v>1</v>
      </c>
      <c r="F109">
        <f t="shared" si="9"/>
        <v>1</v>
      </c>
    </row>
    <row r="110" spans="1:6">
      <c r="A110" t="str">
        <f t="shared" si="10"/>
        <v>大货样衣仓MCW501CC0072W0</v>
      </c>
      <c r="B110" t="str">
        <f t="shared" si="11"/>
        <v>大货样衣仓M</v>
      </c>
      <c r="C110" t="s">
        <v>116</v>
      </c>
      <c r="D110" t="s">
        <v>90</v>
      </c>
      <c r="F110">
        <f t="shared" si="9"/>
        <v>0</v>
      </c>
    </row>
    <row r="111" spans="1:6">
      <c r="A111" t="str">
        <f t="shared" si="10"/>
        <v>大货样衣仓LCW501CC0072W0</v>
      </c>
      <c r="B111" t="str">
        <f t="shared" si="11"/>
        <v>大货样衣仓L</v>
      </c>
      <c r="C111" t="s">
        <v>116</v>
      </c>
      <c r="D111" t="s">
        <v>91</v>
      </c>
      <c r="F111">
        <f t="shared" si="9"/>
        <v>0</v>
      </c>
    </row>
    <row r="112" spans="1:6">
      <c r="A112" t="str">
        <f t="shared" si="10"/>
        <v>大货样衣仓XLCW501CC0072W0</v>
      </c>
      <c r="B112" t="str">
        <f t="shared" si="11"/>
        <v>大货样衣仓XL</v>
      </c>
      <c r="C112" t="s">
        <v>116</v>
      </c>
      <c r="D112" t="s">
        <v>92</v>
      </c>
      <c r="F112">
        <f t="shared" si="9"/>
        <v>0</v>
      </c>
    </row>
    <row r="113" spans="1:6">
      <c r="A113" t="str">
        <f t="shared" si="10"/>
        <v>武汉仓XSCW501CC0072W0</v>
      </c>
      <c r="B113" t="str">
        <f t="shared" si="11"/>
        <v>武汉仓XS</v>
      </c>
      <c r="C113" t="s">
        <v>116</v>
      </c>
      <c r="D113" t="s">
        <v>93</v>
      </c>
      <c r="E113">
        <v>1</v>
      </c>
      <c r="F113">
        <f t="shared" si="9"/>
        <v>1</v>
      </c>
    </row>
    <row r="114" spans="1:6">
      <c r="A114" t="str">
        <f t="shared" si="10"/>
        <v>武汉仓SCW501CC0072W0</v>
      </c>
      <c r="B114" t="str">
        <f t="shared" si="11"/>
        <v>武汉仓S</v>
      </c>
      <c r="C114" t="s">
        <v>116</v>
      </c>
      <c r="D114" t="s">
        <v>94</v>
      </c>
      <c r="E114">
        <v>2</v>
      </c>
      <c r="F114">
        <f t="shared" si="9"/>
        <v>2</v>
      </c>
    </row>
    <row r="115" spans="1:6">
      <c r="A115" t="str">
        <f t="shared" si="10"/>
        <v>武汉仓MCW501CC0072W0</v>
      </c>
      <c r="B115" t="str">
        <f t="shared" si="11"/>
        <v>武汉仓M</v>
      </c>
      <c r="C115" t="s">
        <v>116</v>
      </c>
      <c r="D115" t="s">
        <v>95</v>
      </c>
      <c r="E115">
        <v>2</v>
      </c>
      <c r="F115">
        <f t="shared" si="9"/>
        <v>2</v>
      </c>
    </row>
    <row r="116" spans="1:6">
      <c r="A116" t="str">
        <f t="shared" si="10"/>
        <v>武汉仓LCW501CC0072W0</v>
      </c>
      <c r="B116" t="str">
        <f t="shared" si="11"/>
        <v>武汉仓L</v>
      </c>
      <c r="C116" t="s">
        <v>116</v>
      </c>
      <c r="D116" t="s">
        <v>96</v>
      </c>
      <c r="E116">
        <v>1</v>
      </c>
      <c r="F116">
        <f t="shared" si="9"/>
        <v>1</v>
      </c>
    </row>
    <row r="117" spans="1:6">
      <c r="A117" t="str">
        <f t="shared" si="10"/>
        <v>武汉仓XLCW501CC0072W0</v>
      </c>
      <c r="B117" t="str">
        <f t="shared" si="11"/>
        <v>武汉仓XL</v>
      </c>
      <c r="C117" t="s">
        <v>116</v>
      </c>
      <c r="D117" t="s">
        <v>97</v>
      </c>
      <c r="E117">
        <v>1</v>
      </c>
      <c r="F117">
        <f t="shared" si="9"/>
        <v>1</v>
      </c>
    </row>
    <row r="118" spans="1:6">
      <c r="A118" t="str">
        <f t="shared" si="10"/>
        <v>香港仓XSCW501CC0072W0</v>
      </c>
      <c r="B118" t="str">
        <f t="shared" si="11"/>
        <v>香港仓XS</v>
      </c>
      <c r="C118" t="s">
        <v>116</v>
      </c>
      <c r="D118" t="s">
        <v>98</v>
      </c>
      <c r="E118">
        <v>5</v>
      </c>
      <c r="F118">
        <f t="shared" si="9"/>
        <v>5</v>
      </c>
    </row>
    <row r="119" spans="1:6">
      <c r="A119" t="str">
        <f t="shared" si="10"/>
        <v>香港仓SCW501CC0072W0</v>
      </c>
      <c r="B119" t="str">
        <f t="shared" si="11"/>
        <v>香港仓S</v>
      </c>
      <c r="C119" t="s">
        <v>116</v>
      </c>
      <c r="D119" t="s">
        <v>99</v>
      </c>
      <c r="E119">
        <v>31</v>
      </c>
      <c r="F119">
        <f t="shared" si="9"/>
        <v>31</v>
      </c>
    </row>
    <row r="120" spans="1:6">
      <c r="A120" t="str">
        <f t="shared" si="10"/>
        <v>香港仓MCW501CC0072W0</v>
      </c>
      <c r="B120" t="str">
        <f t="shared" si="11"/>
        <v>香港仓M</v>
      </c>
      <c r="C120" t="s">
        <v>116</v>
      </c>
      <c r="D120" t="s">
        <v>100</v>
      </c>
      <c r="E120">
        <v>31</v>
      </c>
      <c r="F120">
        <f t="shared" si="9"/>
        <v>31</v>
      </c>
    </row>
    <row r="121" spans="1:6">
      <c r="A121" t="str">
        <f t="shared" si="10"/>
        <v>香港仓LCW501CC0072W0</v>
      </c>
      <c r="B121" t="str">
        <f t="shared" si="11"/>
        <v>香港仓L</v>
      </c>
      <c r="C121" t="s">
        <v>116</v>
      </c>
      <c r="D121" t="s">
        <v>101</v>
      </c>
      <c r="E121">
        <v>10</v>
      </c>
      <c r="F121">
        <f t="shared" si="9"/>
        <v>10</v>
      </c>
    </row>
    <row r="122" spans="1:6">
      <c r="A122" t="str">
        <f t="shared" si="10"/>
        <v>香港仓XLCW501CC0072W0</v>
      </c>
      <c r="B122" t="str">
        <f t="shared" si="11"/>
        <v>香港仓XL</v>
      </c>
      <c r="C122" t="s">
        <v>116</v>
      </c>
      <c r="D122" t="s">
        <v>102</v>
      </c>
      <c r="E122">
        <v>5</v>
      </c>
      <c r="F122">
        <f t="shared" si="9"/>
        <v>5</v>
      </c>
    </row>
    <row r="123" spans="1:6">
      <c r="A123" t="str">
        <f t="shared" si="10"/>
        <v>南浦正品仓XSCW501CC0072W0</v>
      </c>
      <c r="B123" t="str">
        <f t="shared" si="11"/>
        <v>南浦正品仓XS</v>
      </c>
      <c r="C123" t="s">
        <v>116</v>
      </c>
      <c r="D123" t="s">
        <v>103</v>
      </c>
      <c r="E123">
        <v>4</v>
      </c>
      <c r="F123">
        <f t="shared" si="9"/>
        <v>4</v>
      </c>
    </row>
    <row r="124" spans="1:6">
      <c r="A124" t="str">
        <f t="shared" ref="A124:A155" si="12">B124&amp;C124</f>
        <v>南浦正品仓SCW501CC0072W0</v>
      </c>
      <c r="B124" t="str">
        <f t="shared" ref="B124:B155" si="13">RIGHT(D124,LEN(D124)-FIND(":",D124,1))</f>
        <v>南浦正品仓S</v>
      </c>
      <c r="C124" t="s">
        <v>116</v>
      </c>
      <c r="D124" t="s">
        <v>104</v>
      </c>
      <c r="E124">
        <v>28</v>
      </c>
      <c r="F124">
        <f t="shared" ref="F124:F155" si="14">E124</f>
        <v>28</v>
      </c>
    </row>
    <row r="125" spans="1:6">
      <c r="A125" t="str">
        <f t="shared" si="12"/>
        <v>南浦正品仓MCW501CC0072W0</v>
      </c>
      <c r="B125" t="str">
        <f t="shared" si="13"/>
        <v>南浦正品仓M</v>
      </c>
      <c r="C125" t="s">
        <v>116</v>
      </c>
      <c r="D125" t="s">
        <v>105</v>
      </c>
      <c r="E125">
        <v>31</v>
      </c>
      <c r="F125">
        <f t="shared" si="14"/>
        <v>31</v>
      </c>
    </row>
    <row r="126" spans="1:6">
      <c r="A126" t="str">
        <f t="shared" si="12"/>
        <v>南浦正品仓LCW501CC0072W0</v>
      </c>
      <c r="B126" t="str">
        <f t="shared" si="13"/>
        <v>南浦正品仓L</v>
      </c>
      <c r="C126" t="s">
        <v>116</v>
      </c>
      <c r="D126" t="s">
        <v>106</v>
      </c>
      <c r="E126">
        <v>9</v>
      </c>
      <c r="F126">
        <f t="shared" si="14"/>
        <v>9</v>
      </c>
    </row>
    <row r="127" spans="1:6">
      <c r="A127" t="str">
        <f t="shared" si="12"/>
        <v>南浦正品仓XLCW501CC0072W0</v>
      </c>
      <c r="B127" t="str">
        <f t="shared" si="13"/>
        <v>南浦正品仓XL</v>
      </c>
      <c r="C127" t="s">
        <v>116</v>
      </c>
      <c r="D127" t="s">
        <v>107</v>
      </c>
      <c r="E127">
        <v>4</v>
      </c>
      <c r="F127">
        <f t="shared" si="14"/>
        <v>4</v>
      </c>
    </row>
    <row r="128" spans="1:6">
      <c r="A128" t="str">
        <f t="shared" si="12"/>
        <v>南浦拍照样衣仓SCW501CC0072W0</v>
      </c>
      <c r="B128" t="str">
        <f t="shared" si="13"/>
        <v>南浦拍照样衣仓S</v>
      </c>
      <c r="C128" t="s">
        <v>116</v>
      </c>
      <c r="D128" t="s">
        <v>108</v>
      </c>
      <c r="F128">
        <f t="shared" si="14"/>
        <v>0</v>
      </c>
    </row>
    <row r="129" spans="1:6">
      <c r="A129" t="str">
        <f t="shared" si="12"/>
        <v>南浦拍照样衣仓XSCW501CC0072W0</v>
      </c>
      <c r="B129" t="str">
        <f t="shared" si="13"/>
        <v>南浦拍照样衣仓XS</v>
      </c>
      <c r="C129" t="s">
        <v>116</v>
      </c>
      <c r="D129" t="s">
        <v>109</v>
      </c>
      <c r="F129">
        <f t="shared" si="14"/>
        <v>0</v>
      </c>
    </row>
    <row r="130" spans="1:6">
      <c r="A130" t="str">
        <f t="shared" si="12"/>
        <v>南浦拍照样衣仓MCW501CC0072W0</v>
      </c>
      <c r="B130" t="str">
        <f t="shared" si="13"/>
        <v>南浦拍照样衣仓M</v>
      </c>
      <c r="C130" t="s">
        <v>116</v>
      </c>
      <c r="D130" t="s">
        <v>110</v>
      </c>
      <c r="F130">
        <f t="shared" si="14"/>
        <v>0</v>
      </c>
    </row>
    <row r="131" spans="1:6">
      <c r="A131" t="str">
        <f t="shared" si="12"/>
        <v>南浦拍照样衣仓LCW501CC0072W0</v>
      </c>
      <c r="B131" t="str">
        <f t="shared" si="13"/>
        <v>南浦拍照样衣仓L</v>
      </c>
      <c r="C131" t="s">
        <v>116</v>
      </c>
      <c r="D131" t="s">
        <v>111</v>
      </c>
      <c r="F131">
        <f t="shared" si="14"/>
        <v>0</v>
      </c>
    </row>
    <row r="132" spans="1:6">
      <c r="A132" t="str">
        <f t="shared" si="12"/>
        <v>南浦拍照样衣仓XLCW501CC0072W0</v>
      </c>
      <c r="B132" t="str">
        <f t="shared" si="13"/>
        <v>南浦拍照样衣仓XL</v>
      </c>
      <c r="C132" t="s">
        <v>116</v>
      </c>
      <c r="D132" t="s">
        <v>112</v>
      </c>
      <c r="F132">
        <f t="shared" si="14"/>
        <v>0</v>
      </c>
    </row>
    <row r="133" spans="1:6">
      <c r="A133" t="str">
        <f t="shared" si="12"/>
        <v>南浦拍照样衣仓FCW501CC0072W0</v>
      </c>
      <c r="B133" t="str">
        <f t="shared" si="13"/>
        <v>南浦拍照样衣仓F</v>
      </c>
      <c r="C133" t="s">
        <v>116</v>
      </c>
      <c r="D133" t="s">
        <v>113</v>
      </c>
      <c r="F133">
        <f t="shared" si="14"/>
        <v>0</v>
      </c>
    </row>
    <row r="134" spans="1:6">
      <c r="A134" t="str">
        <f t="shared" si="12"/>
        <v>大货样衣仓XSCW501KT0096B0</v>
      </c>
      <c r="B134" t="str">
        <f t="shared" si="13"/>
        <v>大货样衣仓XS</v>
      </c>
      <c r="C134" t="s">
        <v>36</v>
      </c>
      <c r="D134" t="s">
        <v>88</v>
      </c>
      <c r="F134">
        <f t="shared" si="14"/>
        <v>0</v>
      </c>
    </row>
    <row r="135" spans="1:6">
      <c r="A135" t="str">
        <f t="shared" si="12"/>
        <v>大货样衣仓SCW501KT0096B0</v>
      </c>
      <c r="B135" t="str">
        <f t="shared" si="13"/>
        <v>大货样衣仓S</v>
      </c>
      <c r="C135" t="s">
        <v>36</v>
      </c>
      <c r="D135" t="s">
        <v>89</v>
      </c>
      <c r="E135">
        <v>1</v>
      </c>
      <c r="F135">
        <f t="shared" si="14"/>
        <v>1</v>
      </c>
    </row>
    <row r="136" spans="1:6">
      <c r="A136" t="str">
        <f t="shared" si="12"/>
        <v>大货样衣仓MCW501KT0096B0</v>
      </c>
      <c r="B136" t="str">
        <f t="shared" si="13"/>
        <v>大货样衣仓M</v>
      </c>
      <c r="C136" t="s">
        <v>36</v>
      </c>
      <c r="D136" t="s">
        <v>90</v>
      </c>
      <c r="F136">
        <f t="shared" si="14"/>
        <v>0</v>
      </c>
    </row>
    <row r="137" spans="1:6">
      <c r="A137" t="str">
        <f t="shared" si="12"/>
        <v>大货样衣仓LCW501KT0096B0</v>
      </c>
      <c r="B137" t="str">
        <f t="shared" si="13"/>
        <v>大货样衣仓L</v>
      </c>
      <c r="C137" t="s">
        <v>36</v>
      </c>
      <c r="D137" t="s">
        <v>91</v>
      </c>
      <c r="F137">
        <f t="shared" si="14"/>
        <v>0</v>
      </c>
    </row>
    <row r="138" spans="1:6">
      <c r="A138" t="str">
        <f t="shared" si="12"/>
        <v>大货样衣仓XLCW501KT0096B0</v>
      </c>
      <c r="B138" t="str">
        <f t="shared" si="13"/>
        <v>大货样衣仓XL</v>
      </c>
      <c r="C138" t="s">
        <v>36</v>
      </c>
      <c r="D138" t="s">
        <v>92</v>
      </c>
      <c r="F138">
        <f t="shared" si="14"/>
        <v>0</v>
      </c>
    </row>
    <row r="139" spans="1:6">
      <c r="A139" t="str">
        <f t="shared" si="12"/>
        <v>武汉仓XSCW501KT0096B0</v>
      </c>
      <c r="B139" t="str">
        <f t="shared" si="13"/>
        <v>武汉仓XS</v>
      </c>
      <c r="C139" t="s">
        <v>36</v>
      </c>
      <c r="D139" t="s">
        <v>93</v>
      </c>
      <c r="E139">
        <v>0</v>
      </c>
      <c r="F139">
        <f t="shared" si="14"/>
        <v>0</v>
      </c>
    </row>
    <row r="140" spans="1:6">
      <c r="A140" t="str">
        <f t="shared" si="12"/>
        <v>武汉仓SCW501KT0096B0</v>
      </c>
      <c r="B140" t="str">
        <f t="shared" si="13"/>
        <v>武汉仓S</v>
      </c>
      <c r="C140" t="s">
        <v>36</v>
      </c>
      <c r="D140" t="s">
        <v>94</v>
      </c>
      <c r="E140">
        <v>2</v>
      </c>
      <c r="F140">
        <f t="shared" si="14"/>
        <v>2</v>
      </c>
    </row>
    <row r="141" spans="1:6">
      <c r="A141" t="str">
        <f t="shared" si="12"/>
        <v>武汉仓MCW501KT0096B0</v>
      </c>
      <c r="B141" t="str">
        <f t="shared" si="13"/>
        <v>武汉仓M</v>
      </c>
      <c r="C141" t="s">
        <v>36</v>
      </c>
      <c r="D141" t="s">
        <v>95</v>
      </c>
      <c r="E141">
        <v>2</v>
      </c>
      <c r="F141">
        <f t="shared" si="14"/>
        <v>2</v>
      </c>
    </row>
    <row r="142" spans="1:6">
      <c r="A142" t="str">
        <f t="shared" si="12"/>
        <v>武汉仓LCW501KT0096B0</v>
      </c>
      <c r="B142" t="str">
        <f t="shared" si="13"/>
        <v>武汉仓L</v>
      </c>
      <c r="C142" t="s">
        <v>36</v>
      </c>
      <c r="D142" t="s">
        <v>96</v>
      </c>
      <c r="E142">
        <v>1</v>
      </c>
      <c r="F142">
        <f t="shared" si="14"/>
        <v>1</v>
      </c>
    </row>
    <row r="143" spans="1:6">
      <c r="A143" t="str">
        <f t="shared" si="12"/>
        <v>武汉仓XLCW501KT0096B0</v>
      </c>
      <c r="B143" t="str">
        <f t="shared" si="13"/>
        <v>武汉仓XL</v>
      </c>
      <c r="C143" t="s">
        <v>36</v>
      </c>
      <c r="D143" t="s">
        <v>97</v>
      </c>
      <c r="E143">
        <v>1</v>
      </c>
      <c r="F143">
        <f t="shared" si="14"/>
        <v>1</v>
      </c>
    </row>
    <row r="144" spans="1:6">
      <c r="A144" t="str">
        <f t="shared" si="12"/>
        <v>香港仓XSCW501KT0096B0</v>
      </c>
      <c r="B144" t="str">
        <f t="shared" si="13"/>
        <v>香港仓XS</v>
      </c>
      <c r="C144" t="s">
        <v>36</v>
      </c>
      <c r="D144" t="s">
        <v>98</v>
      </c>
      <c r="E144">
        <v>0</v>
      </c>
      <c r="F144">
        <f t="shared" si="14"/>
        <v>0</v>
      </c>
    </row>
    <row r="145" spans="1:6">
      <c r="A145" t="str">
        <f t="shared" si="12"/>
        <v>香港仓SCW501KT0096B0</v>
      </c>
      <c r="B145" t="str">
        <f t="shared" si="13"/>
        <v>香港仓S</v>
      </c>
      <c r="C145" t="s">
        <v>36</v>
      </c>
      <c r="D145" t="s">
        <v>99</v>
      </c>
      <c r="E145">
        <v>21</v>
      </c>
      <c r="F145">
        <f t="shared" si="14"/>
        <v>21</v>
      </c>
    </row>
    <row r="146" spans="1:6">
      <c r="A146" t="str">
        <f t="shared" si="12"/>
        <v>香港仓MCW501KT0096B0</v>
      </c>
      <c r="B146" t="str">
        <f t="shared" si="13"/>
        <v>香港仓M</v>
      </c>
      <c r="C146" t="s">
        <v>36</v>
      </c>
      <c r="D146" t="s">
        <v>100</v>
      </c>
      <c r="E146">
        <v>25</v>
      </c>
      <c r="F146">
        <f t="shared" si="14"/>
        <v>25</v>
      </c>
    </row>
    <row r="147" spans="1:6">
      <c r="A147" t="str">
        <f t="shared" si="12"/>
        <v>香港仓LCW501KT0096B0</v>
      </c>
      <c r="B147" t="str">
        <f t="shared" si="13"/>
        <v>香港仓L</v>
      </c>
      <c r="C147" t="s">
        <v>36</v>
      </c>
      <c r="D147" t="s">
        <v>101</v>
      </c>
      <c r="E147">
        <v>25</v>
      </c>
      <c r="F147">
        <f t="shared" si="14"/>
        <v>25</v>
      </c>
    </row>
    <row r="148" spans="1:6">
      <c r="A148" t="str">
        <f t="shared" si="12"/>
        <v>香港仓XLCW501KT0096B0</v>
      </c>
      <c r="B148" t="str">
        <f t="shared" si="13"/>
        <v>香港仓XL</v>
      </c>
      <c r="C148" t="s">
        <v>36</v>
      </c>
      <c r="D148" t="s">
        <v>102</v>
      </c>
      <c r="E148">
        <v>8</v>
      </c>
      <c r="F148">
        <f t="shared" si="14"/>
        <v>8</v>
      </c>
    </row>
    <row r="149" spans="1:6">
      <c r="A149" t="str">
        <f t="shared" si="12"/>
        <v>南浦正品仓XSCW501KT0096B0</v>
      </c>
      <c r="B149" t="str">
        <f t="shared" si="13"/>
        <v>南浦正品仓XS</v>
      </c>
      <c r="C149" t="s">
        <v>36</v>
      </c>
      <c r="D149" t="s">
        <v>103</v>
      </c>
      <c r="E149">
        <v>0</v>
      </c>
      <c r="F149">
        <f t="shared" si="14"/>
        <v>0</v>
      </c>
    </row>
    <row r="150" spans="1:6">
      <c r="A150" t="str">
        <f t="shared" si="12"/>
        <v>南浦正品仓SCW501KT0096B0</v>
      </c>
      <c r="B150" t="str">
        <f t="shared" si="13"/>
        <v>南浦正品仓S</v>
      </c>
      <c r="C150" t="s">
        <v>36</v>
      </c>
      <c r="D150" t="s">
        <v>104</v>
      </c>
      <c r="E150">
        <v>6</v>
      </c>
      <c r="F150">
        <f t="shared" si="14"/>
        <v>6</v>
      </c>
    </row>
    <row r="151" spans="1:6">
      <c r="A151" t="str">
        <f t="shared" si="12"/>
        <v>南浦正品仓MCW501KT0096B0</v>
      </c>
      <c r="B151" t="str">
        <f t="shared" si="13"/>
        <v>南浦正品仓M</v>
      </c>
      <c r="C151" t="s">
        <v>36</v>
      </c>
      <c r="D151" t="s">
        <v>105</v>
      </c>
      <c r="E151">
        <v>5</v>
      </c>
      <c r="F151">
        <f t="shared" si="14"/>
        <v>5</v>
      </c>
    </row>
    <row r="152" spans="1:6">
      <c r="A152" t="str">
        <f t="shared" si="12"/>
        <v>南浦正品仓LCW501KT0096B0</v>
      </c>
      <c r="B152" t="str">
        <f t="shared" si="13"/>
        <v>南浦正品仓L</v>
      </c>
      <c r="C152" t="s">
        <v>36</v>
      </c>
      <c r="D152" t="s">
        <v>106</v>
      </c>
      <c r="E152">
        <v>5</v>
      </c>
      <c r="F152">
        <f t="shared" si="14"/>
        <v>5</v>
      </c>
    </row>
    <row r="153" spans="1:6">
      <c r="A153" t="str">
        <f t="shared" si="12"/>
        <v>南浦正品仓XLCW501KT0096B0</v>
      </c>
      <c r="B153" t="str">
        <f t="shared" si="13"/>
        <v>南浦正品仓XL</v>
      </c>
      <c r="C153" t="s">
        <v>36</v>
      </c>
      <c r="D153" t="s">
        <v>107</v>
      </c>
      <c r="E153">
        <v>1</v>
      </c>
      <c r="F153">
        <f t="shared" si="14"/>
        <v>1</v>
      </c>
    </row>
    <row r="154" spans="1:6">
      <c r="A154" t="str">
        <f t="shared" si="12"/>
        <v>南浦拍照样衣仓SCW501KT0096B0</v>
      </c>
      <c r="B154" t="str">
        <f t="shared" si="13"/>
        <v>南浦拍照样衣仓S</v>
      </c>
      <c r="C154" t="s">
        <v>36</v>
      </c>
      <c r="D154" t="s">
        <v>108</v>
      </c>
      <c r="F154">
        <f t="shared" si="14"/>
        <v>0</v>
      </c>
    </row>
    <row r="155" spans="1:6">
      <c r="A155" t="str">
        <f t="shared" si="12"/>
        <v>南浦拍照样衣仓XSCW501KT0096B0</v>
      </c>
      <c r="B155" t="str">
        <f t="shared" si="13"/>
        <v>南浦拍照样衣仓XS</v>
      </c>
      <c r="C155" t="s">
        <v>36</v>
      </c>
      <c r="D155" t="s">
        <v>109</v>
      </c>
      <c r="F155">
        <f t="shared" si="14"/>
        <v>0</v>
      </c>
    </row>
    <row r="156" spans="1:6">
      <c r="A156" t="str">
        <f t="shared" ref="A156:A187" si="15">B156&amp;C156</f>
        <v>南浦拍照样衣仓MCW501KT0096B0</v>
      </c>
      <c r="B156" t="str">
        <f t="shared" ref="B156:B187" si="16">RIGHT(D156,LEN(D156)-FIND(":",D156,1))</f>
        <v>南浦拍照样衣仓M</v>
      </c>
      <c r="C156" t="s">
        <v>36</v>
      </c>
      <c r="D156" t="s">
        <v>110</v>
      </c>
      <c r="F156">
        <f t="shared" ref="F156:F187" si="17">E156</f>
        <v>0</v>
      </c>
    </row>
    <row r="157" spans="1:6">
      <c r="A157" t="str">
        <f t="shared" si="15"/>
        <v>南浦拍照样衣仓LCW501KT0096B0</v>
      </c>
      <c r="B157" t="str">
        <f t="shared" si="16"/>
        <v>南浦拍照样衣仓L</v>
      </c>
      <c r="C157" t="s">
        <v>36</v>
      </c>
      <c r="D157" t="s">
        <v>111</v>
      </c>
      <c r="F157">
        <f t="shared" si="17"/>
        <v>0</v>
      </c>
    </row>
    <row r="158" spans="1:6">
      <c r="A158" t="str">
        <f t="shared" si="15"/>
        <v>南浦拍照样衣仓XLCW501KT0096B0</v>
      </c>
      <c r="B158" t="str">
        <f t="shared" si="16"/>
        <v>南浦拍照样衣仓XL</v>
      </c>
      <c r="C158" t="s">
        <v>36</v>
      </c>
      <c r="D158" t="s">
        <v>112</v>
      </c>
      <c r="F158">
        <f t="shared" si="17"/>
        <v>0</v>
      </c>
    </row>
    <row r="159" spans="1:6">
      <c r="A159" t="str">
        <f t="shared" si="15"/>
        <v>南浦拍照样衣仓FCW501KT0096B0</v>
      </c>
      <c r="B159" t="str">
        <f t="shared" si="16"/>
        <v>南浦拍照样衣仓F</v>
      </c>
      <c r="C159" t="s">
        <v>36</v>
      </c>
      <c r="D159" t="s">
        <v>113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AJ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117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61</v>
      </c>
      <c r="G1" s="4" t="s">
        <v>34</v>
      </c>
      <c r="H1" s="4" t="s">
        <v>122</v>
      </c>
      <c r="I1" s="4" t="s">
        <v>123</v>
      </c>
      <c r="J1" s="4" t="s">
        <v>123</v>
      </c>
      <c r="K1" s="4" t="s">
        <v>124</v>
      </c>
      <c r="L1" s="4" t="s">
        <v>125</v>
      </c>
      <c r="M1" s="4" t="s">
        <v>126</v>
      </c>
      <c r="N1" s="4" t="s">
        <v>127</v>
      </c>
      <c r="O1" s="4" t="s">
        <v>128</v>
      </c>
      <c r="P1" s="5" t="s">
        <v>129</v>
      </c>
      <c r="Q1" s="4" t="s">
        <v>39</v>
      </c>
      <c r="R1" s="4" t="s">
        <v>38</v>
      </c>
      <c r="S1" s="4" t="s">
        <v>37</v>
      </c>
      <c r="T1" s="4" t="s">
        <v>40</v>
      </c>
      <c r="U1" s="4" t="s">
        <v>130</v>
      </c>
      <c r="V1" s="4" t="s">
        <v>131</v>
      </c>
      <c r="W1" s="9" t="s">
        <v>132</v>
      </c>
      <c r="X1" s="4" t="s">
        <v>62</v>
      </c>
      <c r="Y1" s="5" t="str">
        <f t="shared" ref="Y1:AD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>$AF$2&amp;AE2</f>
        <v>武汉仓F</v>
      </c>
      <c r="AF1" s="9" t="s">
        <v>133</v>
      </c>
      <c r="AG1" s="4" t="s">
        <v>62</v>
      </c>
      <c r="AH1" s="5" t="str">
        <f t="shared" ref="AH1:AM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>$AO$2&amp;AN2</f>
        <v>香港仓F</v>
      </c>
      <c r="AO1" s="27" t="s">
        <v>134</v>
      </c>
      <c r="AP1" s="4" t="s">
        <v>62</v>
      </c>
      <c r="AQ1" s="5" t="str">
        <f t="shared" ref="AQ1:AV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>$AX$2&amp;AW2</f>
        <v>南浦正品仓F</v>
      </c>
      <c r="AX1" s="9" t="s">
        <v>135</v>
      </c>
      <c r="AY1" s="4" t="s">
        <v>62</v>
      </c>
      <c r="AZ1" s="5" t="str">
        <f t="shared" ref="AZ1:BE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>$BG$2&amp;BF2</f>
        <v>南浦拍照样衣仓F</v>
      </c>
      <c r="BG1" s="9" t="s">
        <v>136</v>
      </c>
      <c r="BH1" s="4" t="s">
        <v>62</v>
      </c>
      <c r="BI1" s="5" t="str">
        <f t="shared" ref="BI1:BN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>$BP$2&amp;BO2</f>
        <v>大货样衣仓F</v>
      </c>
      <c r="BP1" s="9" t="s">
        <v>29</v>
      </c>
      <c r="BQ1" s="4" t="s">
        <v>62</v>
      </c>
    </row>
    <row r="2" s="2" customFormat="1" ht="42" customHeight="1" spans="1:69">
      <c r="A2" s="10" t="s">
        <v>117</v>
      </c>
      <c r="B2" s="11" t="s">
        <v>118</v>
      </c>
      <c r="C2" s="11" t="s">
        <v>119</v>
      </c>
      <c r="D2" s="11" t="s">
        <v>120</v>
      </c>
      <c r="E2" s="11" t="s">
        <v>121</v>
      </c>
      <c r="F2" s="11" t="s">
        <v>61</v>
      </c>
      <c r="G2" s="11" t="s">
        <v>34</v>
      </c>
      <c r="H2" s="11" t="s">
        <v>122</v>
      </c>
      <c r="I2" s="11" t="s">
        <v>123</v>
      </c>
      <c r="J2" s="11" t="s">
        <v>123</v>
      </c>
      <c r="K2" s="11" t="s">
        <v>124</v>
      </c>
      <c r="L2" s="11" t="s">
        <v>125</v>
      </c>
      <c r="M2" s="11" t="s">
        <v>126</v>
      </c>
      <c r="N2" s="11" t="s">
        <v>127</v>
      </c>
      <c r="O2" s="11" t="s">
        <v>128</v>
      </c>
      <c r="P2" s="16" t="s">
        <v>129</v>
      </c>
      <c r="Q2" s="16" t="s">
        <v>39</v>
      </c>
      <c r="R2" s="16" t="s">
        <v>38</v>
      </c>
      <c r="S2" s="16" t="s">
        <v>37</v>
      </c>
      <c r="T2" s="16" t="s">
        <v>40</v>
      </c>
      <c r="U2" s="16" t="s">
        <v>130</v>
      </c>
      <c r="V2" s="16" t="s">
        <v>131</v>
      </c>
      <c r="W2" s="16" t="s">
        <v>132</v>
      </c>
      <c r="X2" s="16" t="s">
        <v>62</v>
      </c>
      <c r="Y2" s="25" t="s">
        <v>129</v>
      </c>
      <c r="Z2" s="25" t="s">
        <v>39</v>
      </c>
      <c r="AA2" s="25" t="s">
        <v>38</v>
      </c>
      <c r="AB2" s="25" t="s">
        <v>37</v>
      </c>
      <c r="AC2" s="25" t="s">
        <v>40</v>
      </c>
      <c r="AD2" s="25" t="s">
        <v>130</v>
      </c>
      <c r="AE2" s="25" t="s">
        <v>131</v>
      </c>
      <c r="AF2" s="25" t="s">
        <v>25</v>
      </c>
      <c r="AG2" s="25" t="s">
        <v>62</v>
      </c>
      <c r="AH2" s="26" t="s">
        <v>129</v>
      </c>
      <c r="AI2" s="26" t="s">
        <v>39</v>
      </c>
      <c r="AJ2" s="26" t="s">
        <v>38</v>
      </c>
      <c r="AK2" s="26" t="s">
        <v>37</v>
      </c>
      <c r="AL2" s="26" t="s">
        <v>40</v>
      </c>
      <c r="AM2" s="26" t="s">
        <v>130</v>
      </c>
      <c r="AN2" s="26" t="s">
        <v>131</v>
      </c>
      <c r="AO2" s="26" t="s">
        <v>16</v>
      </c>
      <c r="AP2" s="26" t="s">
        <v>62</v>
      </c>
      <c r="AQ2" s="28" t="s">
        <v>129</v>
      </c>
      <c r="AR2" s="28" t="s">
        <v>39</v>
      </c>
      <c r="AS2" s="28" t="s">
        <v>38</v>
      </c>
      <c r="AT2" s="28" t="s">
        <v>37</v>
      </c>
      <c r="AU2" s="28" t="s">
        <v>40</v>
      </c>
      <c r="AV2" s="28" t="s">
        <v>130</v>
      </c>
      <c r="AW2" s="28" t="s">
        <v>131</v>
      </c>
      <c r="AX2" s="28" t="s">
        <v>27</v>
      </c>
      <c r="AY2" s="28" t="s">
        <v>62</v>
      </c>
      <c r="AZ2" s="31" t="s">
        <v>129</v>
      </c>
      <c r="BA2" s="31" t="s">
        <v>39</v>
      </c>
      <c r="BB2" s="31" t="s">
        <v>38</v>
      </c>
      <c r="BC2" s="31" t="s">
        <v>37</v>
      </c>
      <c r="BD2" s="31" t="s">
        <v>40</v>
      </c>
      <c r="BE2" s="31" t="s">
        <v>130</v>
      </c>
      <c r="BF2" s="31" t="s">
        <v>131</v>
      </c>
      <c r="BG2" s="31" t="s">
        <v>137</v>
      </c>
      <c r="BH2" s="31" t="s">
        <v>62</v>
      </c>
      <c r="BI2" s="34" t="s">
        <v>129</v>
      </c>
      <c r="BJ2" s="34" t="s">
        <v>39</v>
      </c>
      <c r="BK2" s="34" t="s">
        <v>38</v>
      </c>
      <c r="BL2" s="34" t="s">
        <v>37</v>
      </c>
      <c r="BM2" s="34" t="s">
        <v>40</v>
      </c>
      <c r="BN2" s="34" t="s">
        <v>130</v>
      </c>
      <c r="BO2" s="34" t="s">
        <v>131</v>
      </c>
      <c r="BP2" s="34" t="s">
        <v>29</v>
      </c>
      <c r="BQ2" s="34" t="s">
        <v>62</v>
      </c>
    </row>
    <row r="3" s="3" customFormat="1" ht="29" customHeight="1" spans="1:69">
      <c r="A3" s="12">
        <v>45350</v>
      </c>
      <c r="B3" s="13"/>
      <c r="C3" s="13" t="s">
        <v>138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114</v>
      </c>
      <c r="H3" s="13" t="s">
        <v>139</v>
      </c>
      <c r="I3" s="13" t="s">
        <v>140</v>
      </c>
      <c r="J3" s="13" t="s">
        <v>141</v>
      </c>
      <c r="K3" s="13" t="e">
        <v>#N/A</v>
      </c>
      <c r="L3" s="13" t="s">
        <v>142</v>
      </c>
      <c r="M3" s="13" t="s">
        <v>143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13"/>
      <c r="W3" s="23">
        <v>158</v>
      </c>
      <c r="X3" s="17"/>
      <c r="Y3" s="19">
        <v>1</v>
      </c>
      <c r="Z3" s="13">
        <v>2</v>
      </c>
      <c r="AA3" s="13">
        <v>2</v>
      </c>
      <c r="AB3" s="13">
        <v>2</v>
      </c>
      <c r="AC3" s="13"/>
      <c r="AD3" s="13"/>
      <c r="AE3" s="13"/>
      <c r="AF3" s="23">
        <v>7</v>
      </c>
      <c r="AG3" s="17"/>
      <c r="AH3" s="19">
        <v>7</v>
      </c>
      <c r="AI3" s="13">
        <v>33</v>
      </c>
      <c r="AJ3" s="13">
        <v>32</v>
      </c>
      <c r="AK3" s="13">
        <v>10</v>
      </c>
      <c r="AL3" s="13"/>
      <c r="AM3" s="13"/>
      <c r="AN3" s="13"/>
      <c r="AO3" s="23">
        <v>82</v>
      </c>
      <c r="AP3" s="29"/>
      <c r="AQ3" s="19">
        <v>3</v>
      </c>
      <c r="AR3" s="13">
        <v>27</v>
      </c>
      <c r="AS3" s="13">
        <v>29</v>
      </c>
      <c r="AT3" s="13">
        <v>9</v>
      </c>
      <c r="AU3" s="13">
        <v>0</v>
      </c>
      <c r="AV3" s="13"/>
      <c r="AW3" s="13">
        <v>0</v>
      </c>
      <c r="AX3" s="23">
        <v>68</v>
      </c>
      <c r="AY3" s="32"/>
      <c r="AZ3" s="19"/>
      <c r="BA3" s="13"/>
      <c r="BB3" s="13"/>
      <c r="BC3" s="13"/>
      <c r="BD3" s="13"/>
      <c r="BE3" s="13"/>
      <c r="BF3" s="13"/>
      <c r="BG3" s="23">
        <v>0</v>
      </c>
      <c r="BH3" s="32"/>
      <c r="BI3" s="19"/>
      <c r="BJ3" s="13">
        <v>1</v>
      </c>
      <c r="BK3" s="13"/>
      <c r="BL3" s="13"/>
      <c r="BM3" s="13"/>
      <c r="BN3" s="13"/>
      <c r="BO3" s="13"/>
      <c r="BP3" s="23">
        <v>1</v>
      </c>
      <c r="BQ3" s="32"/>
    </row>
    <row r="4" s="3" customFormat="1" ht="29" customHeight="1" spans="1:69">
      <c r="A4" s="12">
        <v>45351</v>
      </c>
      <c r="B4" s="13"/>
      <c r="C4" s="13"/>
      <c r="D4" s="13" t="s">
        <v>144</v>
      </c>
      <c r="E4" s="13"/>
      <c r="F4" s="13"/>
      <c r="G4" s="13" t="s">
        <v>115</v>
      </c>
      <c r="H4" s="13" t="s">
        <v>139</v>
      </c>
      <c r="I4" s="13" t="s">
        <v>145</v>
      </c>
      <c r="J4" s="13" t="s">
        <v>146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147</v>
      </c>
      <c r="P4" s="19"/>
      <c r="Q4" s="13">
        <v>49</v>
      </c>
      <c r="R4" s="13">
        <v>51</v>
      </c>
      <c r="S4" s="13">
        <v>24</v>
      </c>
      <c r="T4" s="13">
        <v>10</v>
      </c>
      <c r="U4" s="13"/>
      <c r="V4" s="13"/>
      <c r="W4" s="23">
        <v>134</v>
      </c>
      <c r="X4" s="17"/>
      <c r="Y4" s="19"/>
      <c r="Z4" s="13">
        <v>2</v>
      </c>
      <c r="AA4" s="13">
        <v>2</v>
      </c>
      <c r="AB4" s="13">
        <v>1</v>
      </c>
      <c r="AC4" s="13">
        <v>1</v>
      </c>
      <c r="AD4" s="13"/>
      <c r="AE4" s="13"/>
      <c r="AF4" s="23">
        <v>6</v>
      </c>
      <c r="AG4" s="17"/>
      <c r="AH4" s="19">
        <v>0</v>
      </c>
      <c r="AI4" s="13">
        <v>30</v>
      </c>
      <c r="AJ4" s="13">
        <v>31</v>
      </c>
      <c r="AK4" s="13">
        <v>15</v>
      </c>
      <c r="AL4" s="13">
        <v>6</v>
      </c>
      <c r="AM4" s="13"/>
      <c r="AN4" s="13"/>
      <c r="AO4" s="23">
        <v>82</v>
      </c>
      <c r="AP4" s="29"/>
      <c r="AQ4" s="19">
        <v>0</v>
      </c>
      <c r="AR4" s="13">
        <v>16</v>
      </c>
      <c r="AS4" s="13">
        <v>18</v>
      </c>
      <c r="AT4" s="13">
        <v>8</v>
      </c>
      <c r="AU4" s="13">
        <v>3</v>
      </c>
      <c r="AV4" s="13"/>
      <c r="AW4" s="13">
        <v>0</v>
      </c>
      <c r="AX4" s="23">
        <v>45</v>
      </c>
      <c r="AY4" s="32"/>
      <c r="AZ4" s="19"/>
      <c r="BA4" s="13"/>
      <c r="BB4" s="13"/>
      <c r="BC4" s="13"/>
      <c r="BD4" s="13"/>
      <c r="BE4" s="13"/>
      <c r="BF4" s="13"/>
      <c r="BG4" s="23">
        <v>0</v>
      </c>
      <c r="BH4" s="32"/>
      <c r="BI4" s="19"/>
      <c r="BJ4" s="13">
        <v>1</v>
      </c>
      <c r="BK4" s="13"/>
      <c r="BL4" s="13"/>
      <c r="BM4" s="13"/>
      <c r="BN4" s="13"/>
      <c r="BO4" s="13"/>
      <c r="BP4" s="23">
        <v>1</v>
      </c>
      <c r="BQ4" s="32"/>
    </row>
    <row r="5" ht="29" customHeight="1" spans="1:69">
      <c r="A5" s="14">
        <v>45351</v>
      </c>
      <c r="B5" s="15"/>
      <c r="C5" s="15"/>
      <c r="D5" s="15" t="s">
        <v>144</v>
      </c>
      <c r="E5" s="15"/>
      <c r="F5" s="15"/>
      <c r="G5" s="15" t="s">
        <v>116</v>
      </c>
      <c r="H5" s="15" t="s">
        <v>139</v>
      </c>
      <c r="I5" s="15" t="s">
        <v>145</v>
      </c>
      <c r="J5" s="15" t="s">
        <v>146</v>
      </c>
      <c r="K5" s="15" t="e">
        <v>#N/A</v>
      </c>
      <c r="L5" s="15" t="e">
        <v>#N/A</v>
      </c>
      <c r="M5" s="15" t="e">
        <v>#N/A</v>
      </c>
      <c r="N5" s="20" t="e">
        <v>#N/A</v>
      </c>
      <c r="O5" s="21" t="s">
        <v>147</v>
      </c>
      <c r="P5" s="22">
        <v>10</v>
      </c>
      <c r="Q5" s="15">
        <v>62</v>
      </c>
      <c r="R5" s="15">
        <v>64</v>
      </c>
      <c r="S5" s="15">
        <v>20</v>
      </c>
      <c r="T5" s="15">
        <v>10</v>
      </c>
      <c r="U5" s="15"/>
      <c r="V5" s="15"/>
      <c r="W5" s="24">
        <v>166</v>
      </c>
      <c r="X5" s="20"/>
      <c r="Y5" s="22">
        <v>1</v>
      </c>
      <c r="Z5" s="15">
        <v>2</v>
      </c>
      <c r="AA5" s="15">
        <v>2</v>
      </c>
      <c r="AB5" s="15">
        <v>1</v>
      </c>
      <c r="AC5" s="15">
        <v>1</v>
      </c>
      <c r="AD5" s="15"/>
      <c r="AE5" s="15"/>
      <c r="AF5" s="24">
        <v>7</v>
      </c>
      <c r="AG5" s="20"/>
      <c r="AH5" s="22">
        <v>5</v>
      </c>
      <c r="AI5" s="15">
        <v>31</v>
      </c>
      <c r="AJ5" s="15">
        <v>31</v>
      </c>
      <c r="AK5" s="15">
        <v>10</v>
      </c>
      <c r="AL5" s="15">
        <v>5</v>
      </c>
      <c r="AM5" s="15"/>
      <c r="AN5" s="15"/>
      <c r="AO5" s="24">
        <v>82</v>
      </c>
      <c r="AP5" s="30"/>
      <c r="AQ5" s="22">
        <v>4</v>
      </c>
      <c r="AR5" s="15">
        <v>28</v>
      </c>
      <c r="AS5" s="15">
        <v>31</v>
      </c>
      <c r="AT5" s="15">
        <v>9</v>
      </c>
      <c r="AU5" s="15">
        <v>4</v>
      </c>
      <c r="AV5" s="15"/>
      <c r="AW5" s="15">
        <v>0</v>
      </c>
      <c r="AX5" s="24">
        <v>76</v>
      </c>
      <c r="AY5" s="33"/>
      <c r="AZ5" s="19"/>
      <c r="BA5" s="13"/>
      <c r="BB5" s="13"/>
      <c r="BC5" s="13"/>
      <c r="BD5" s="13"/>
      <c r="BE5" s="13"/>
      <c r="BF5" s="13"/>
      <c r="BG5" s="23">
        <v>0</v>
      </c>
      <c r="BH5" s="32"/>
      <c r="BI5" s="19"/>
      <c r="BJ5" s="13">
        <v>1</v>
      </c>
      <c r="BK5" s="13"/>
      <c r="BL5" s="13"/>
      <c r="BM5" s="13"/>
      <c r="BN5" s="13"/>
      <c r="BO5" s="13"/>
      <c r="BP5" s="23">
        <v>1</v>
      </c>
      <c r="BQ5" s="32"/>
    </row>
    <row r="6" ht="29" customHeight="1" spans="1:69">
      <c r="A6" s="14">
        <v>45356</v>
      </c>
      <c r="B6" s="15"/>
      <c r="C6" s="15"/>
      <c r="D6" s="15" t="s">
        <v>144</v>
      </c>
      <c r="E6" s="15"/>
      <c r="F6" s="15"/>
      <c r="G6" s="15" t="s">
        <v>36</v>
      </c>
      <c r="H6" s="15" t="s">
        <v>139</v>
      </c>
      <c r="I6" s="15" t="s">
        <v>140</v>
      </c>
      <c r="J6" s="15" t="s">
        <v>141</v>
      </c>
      <c r="K6" s="15" t="e">
        <v>#N/A</v>
      </c>
      <c r="L6" s="15" t="e">
        <v>#N/A</v>
      </c>
      <c r="M6" s="15" t="e">
        <v>#N/A</v>
      </c>
      <c r="N6" s="20" t="e">
        <v>#N/A</v>
      </c>
      <c r="O6" s="21" t="s">
        <v>147</v>
      </c>
      <c r="P6" s="22"/>
      <c r="Q6" s="15">
        <v>30</v>
      </c>
      <c r="R6" s="15">
        <v>32</v>
      </c>
      <c r="S6" s="15">
        <v>31</v>
      </c>
      <c r="T6" s="15">
        <v>10</v>
      </c>
      <c r="U6" s="15"/>
      <c r="V6" s="15"/>
      <c r="W6" s="24">
        <v>105</v>
      </c>
      <c r="X6" s="20"/>
      <c r="Y6" s="22">
        <v>0</v>
      </c>
      <c r="Z6" s="15">
        <v>2</v>
      </c>
      <c r="AA6" s="15">
        <v>2</v>
      </c>
      <c r="AB6" s="15">
        <v>1</v>
      </c>
      <c r="AC6" s="15">
        <v>1</v>
      </c>
      <c r="AD6" s="15"/>
      <c r="AE6" s="15"/>
      <c r="AF6" s="24">
        <v>6</v>
      </c>
      <c r="AG6" s="20"/>
      <c r="AH6" s="22">
        <v>0</v>
      </c>
      <c r="AI6" s="15">
        <v>21</v>
      </c>
      <c r="AJ6" s="15">
        <v>25</v>
      </c>
      <c r="AK6" s="15">
        <v>25</v>
      </c>
      <c r="AL6" s="15">
        <v>8</v>
      </c>
      <c r="AM6" s="15"/>
      <c r="AN6" s="15"/>
      <c r="AO6" s="24">
        <v>79</v>
      </c>
      <c r="AP6" s="30"/>
      <c r="AQ6" s="22">
        <v>0</v>
      </c>
      <c r="AR6" s="15">
        <v>6</v>
      </c>
      <c r="AS6" s="15">
        <v>5</v>
      </c>
      <c r="AT6" s="15">
        <v>5</v>
      </c>
      <c r="AU6" s="15">
        <v>1</v>
      </c>
      <c r="AV6" s="15"/>
      <c r="AW6" s="15">
        <v>0</v>
      </c>
      <c r="AX6" s="24">
        <v>17</v>
      </c>
      <c r="AY6" s="33"/>
      <c r="AZ6" s="19"/>
      <c r="BA6" s="13"/>
      <c r="BB6" s="13"/>
      <c r="BC6" s="13"/>
      <c r="BD6" s="13"/>
      <c r="BE6" s="13"/>
      <c r="BF6" s="13"/>
      <c r="BG6" s="23">
        <v>2</v>
      </c>
      <c r="BH6" s="32"/>
      <c r="BI6" s="19"/>
      <c r="BJ6" s="13">
        <v>1</v>
      </c>
      <c r="BK6" s="13"/>
      <c r="BL6" s="13"/>
      <c r="BM6" s="13"/>
      <c r="BN6" s="13"/>
      <c r="BO6" s="13"/>
      <c r="BP6" s="23">
        <v>1</v>
      </c>
      <c r="BQ6" s="32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0"/>
      <c r="O7" s="21"/>
      <c r="P7" s="22"/>
      <c r="Q7" s="15"/>
      <c r="R7" s="15"/>
      <c r="S7" s="15"/>
      <c r="T7" s="15"/>
      <c r="U7" s="15"/>
      <c r="V7" s="15"/>
      <c r="W7" s="24"/>
      <c r="X7" s="20"/>
      <c r="Y7" s="22"/>
      <c r="Z7" s="15"/>
      <c r="AA7" s="15"/>
      <c r="AB7" s="15"/>
      <c r="AC7" s="15"/>
      <c r="AD7" s="15"/>
      <c r="AE7" s="15"/>
      <c r="AF7" s="24"/>
      <c r="AG7" s="20"/>
      <c r="AH7" s="22"/>
      <c r="AI7" s="15"/>
      <c r="AJ7" s="15"/>
      <c r="AK7" s="15"/>
      <c r="AL7" s="15"/>
      <c r="AM7" s="15"/>
      <c r="AN7" s="15"/>
      <c r="AO7" s="24"/>
      <c r="AP7" s="30"/>
      <c r="AQ7" s="22"/>
      <c r="AR7" s="15"/>
      <c r="AS7" s="15"/>
      <c r="AT7" s="15"/>
      <c r="AU7" s="15"/>
      <c r="AV7" s="15"/>
      <c r="AW7" s="15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0"/>
      <c r="O8" s="21"/>
      <c r="P8" s="22"/>
      <c r="Q8" s="15"/>
      <c r="R8" s="15"/>
      <c r="S8" s="15"/>
      <c r="T8" s="15"/>
      <c r="U8" s="15"/>
      <c r="V8" s="15"/>
      <c r="W8" s="24"/>
      <c r="X8" s="20"/>
      <c r="Y8" s="22"/>
      <c r="Z8" s="15"/>
      <c r="AA8" s="15"/>
      <c r="AB8" s="15"/>
      <c r="AC8" s="15"/>
      <c r="AD8" s="15"/>
      <c r="AE8" s="15"/>
      <c r="AF8" s="24"/>
      <c r="AG8" s="20"/>
      <c r="AH8" s="22"/>
      <c r="AI8" s="15"/>
      <c r="AJ8" s="15"/>
      <c r="AK8" s="15"/>
      <c r="AL8" s="15"/>
      <c r="AM8" s="15"/>
      <c r="AN8" s="15"/>
      <c r="AO8" s="24"/>
      <c r="AP8" s="30"/>
      <c r="AQ8" s="22"/>
      <c r="AR8" s="15"/>
      <c r="AS8" s="15"/>
      <c r="AT8" s="15"/>
      <c r="AU8" s="15"/>
      <c r="AV8" s="15"/>
      <c r="AW8" s="15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1"/>
      <c r="P9" s="22"/>
      <c r="Q9" s="15"/>
      <c r="R9" s="15"/>
      <c r="S9" s="15"/>
      <c r="T9" s="15"/>
      <c r="U9" s="15"/>
      <c r="V9" s="15"/>
      <c r="W9" s="24"/>
      <c r="X9" s="20"/>
      <c r="Y9" s="22"/>
      <c r="Z9" s="15"/>
      <c r="AA9" s="15"/>
      <c r="AB9" s="15"/>
      <c r="AC9" s="15"/>
      <c r="AD9" s="15"/>
      <c r="AE9" s="15"/>
      <c r="AF9" s="24"/>
      <c r="AG9" s="20"/>
      <c r="AH9" s="22"/>
      <c r="AI9" s="15"/>
      <c r="AJ9" s="15"/>
      <c r="AK9" s="15"/>
      <c r="AL9" s="15"/>
      <c r="AM9" s="15"/>
      <c r="AN9" s="15"/>
      <c r="AO9" s="24"/>
      <c r="AP9" s="30"/>
      <c r="AQ9" s="22"/>
      <c r="AR9" s="15"/>
      <c r="AS9" s="15"/>
      <c r="AT9" s="15"/>
      <c r="AU9" s="15"/>
      <c r="AV9" s="15"/>
      <c r="AW9" s="15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1"/>
      <c r="P10" s="22"/>
      <c r="Q10" s="15"/>
      <c r="R10" s="15"/>
      <c r="S10" s="15"/>
      <c r="T10" s="15"/>
      <c r="U10" s="15"/>
      <c r="V10" s="15"/>
      <c r="W10" s="24"/>
      <c r="X10" s="20"/>
      <c r="Y10" s="22"/>
      <c r="Z10" s="15"/>
      <c r="AA10" s="15"/>
      <c r="AB10" s="15"/>
      <c r="AC10" s="15"/>
      <c r="AD10" s="15"/>
      <c r="AE10" s="15"/>
      <c r="AF10" s="24"/>
      <c r="AG10" s="20"/>
      <c r="AH10" s="22"/>
      <c r="AI10" s="15"/>
      <c r="AJ10" s="15"/>
      <c r="AK10" s="15"/>
      <c r="AL10" s="15"/>
      <c r="AM10" s="15"/>
      <c r="AN10" s="15"/>
      <c r="AO10" s="24"/>
      <c r="AP10" s="30"/>
      <c r="AQ10" s="22"/>
      <c r="AR10" s="15"/>
      <c r="AS10" s="15"/>
      <c r="AT10" s="15"/>
      <c r="AU10" s="15"/>
      <c r="AV10" s="15"/>
      <c r="AW10" s="15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15"/>
      <c r="W11" s="24"/>
      <c r="X11" s="20"/>
      <c r="Y11" s="22"/>
      <c r="Z11" s="15"/>
      <c r="AA11" s="15"/>
      <c r="AB11" s="15"/>
      <c r="AC11" s="15"/>
      <c r="AD11" s="15"/>
      <c r="AE11" s="15"/>
      <c r="AF11" s="24"/>
      <c r="AG11" s="20"/>
      <c r="AH11" s="22"/>
      <c r="AI11" s="15"/>
      <c r="AJ11" s="15"/>
      <c r="AK11" s="15"/>
      <c r="AL11" s="15"/>
      <c r="AM11" s="15"/>
      <c r="AN11" s="15"/>
      <c r="AO11" s="24"/>
      <c r="AP11" s="30"/>
      <c r="AQ11" s="22"/>
      <c r="AR11" s="15"/>
      <c r="AS11" s="15"/>
      <c r="AT11" s="15"/>
      <c r="AU11" s="15"/>
      <c r="AV11" s="15"/>
      <c r="AW11" s="15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15"/>
      <c r="W12" s="24"/>
      <c r="X12" s="20"/>
      <c r="Y12" s="22"/>
      <c r="Z12" s="15"/>
      <c r="AA12" s="15"/>
      <c r="AB12" s="15"/>
      <c r="AC12" s="15"/>
      <c r="AD12" s="15"/>
      <c r="AE12" s="15"/>
      <c r="AF12" s="24"/>
      <c r="AG12" s="20"/>
      <c r="AH12" s="22"/>
      <c r="AI12" s="15"/>
      <c r="AJ12" s="15"/>
      <c r="AK12" s="15"/>
      <c r="AL12" s="15"/>
      <c r="AM12" s="15"/>
      <c r="AN12" s="15"/>
      <c r="AO12" s="24"/>
      <c r="AP12" s="30"/>
      <c r="AQ12" s="22"/>
      <c r="AR12" s="15"/>
      <c r="AS12" s="15"/>
      <c r="AT12" s="15"/>
      <c r="AU12" s="15"/>
      <c r="AV12" s="15"/>
      <c r="AW12" s="15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15"/>
      <c r="W13" s="24"/>
      <c r="X13" s="20"/>
      <c r="Y13" s="22"/>
      <c r="Z13" s="15"/>
      <c r="AA13" s="15"/>
      <c r="AB13" s="15"/>
      <c r="AC13" s="15"/>
      <c r="AD13" s="15"/>
      <c r="AE13" s="15"/>
      <c r="AF13" s="24"/>
      <c r="AG13" s="20"/>
      <c r="AH13" s="22"/>
      <c r="AI13" s="15"/>
      <c r="AJ13" s="15"/>
      <c r="AK13" s="15"/>
      <c r="AL13" s="15"/>
      <c r="AM13" s="15"/>
      <c r="AN13" s="15"/>
      <c r="AO13" s="24"/>
      <c r="AP13" s="30"/>
      <c r="AQ13" s="22"/>
      <c r="AR13" s="15"/>
      <c r="AS13" s="15"/>
      <c r="AT13" s="15"/>
      <c r="AU13" s="15"/>
      <c r="AV13" s="15"/>
      <c r="AW13" s="15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15"/>
      <c r="W14" s="24"/>
      <c r="X14" s="20"/>
      <c r="Y14" s="22"/>
      <c r="Z14" s="15"/>
      <c r="AA14" s="15"/>
      <c r="AB14" s="15"/>
      <c r="AC14" s="15"/>
      <c r="AD14" s="15"/>
      <c r="AE14" s="15"/>
      <c r="AF14" s="24"/>
      <c r="AG14" s="20"/>
      <c r="AH14" s="22"/>
      <c r="AI14" s="15"/>
      <c r="AJ14" s="15"/>
      <c r="AK14" s="15"/>
      <c r="AL14" s="15"/>
      <c r="AM14" s="15"/>
      <c r="AN14" s="15"/>
      <c r="AO14" s="24"/>
      <c r="AP14" s="30"/>
      <c r="AQ14" s="22"/>
      <c r="AR14" s="15"/>
      <c r="AS14" s="15"/>
      <c r="AT14" s="15"/>
      <c r="AU14" s="15"/>
      <c r="AV14" s="15"/>
      <c r="AW14" s="15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15"/>
      <c r="W15" s="24"/>
      <c r="X15" s="20"/>
      <c r="Y15" s="22"/>
      <c r="Z15" s="15"/>
      <c r="AA15" s="15"/>
      <c r="AB15" s="15"/>
      <c r="AC15" s="15"/>
      <c r="AD15" s="15"/>
      <c r="AE15" s="15"/>
      <c r="AF15" s="24"/>
      <c r="AG15" s="20"/>
      <c r="AH15" s="22"/>
      <c r="AI15" s="15"/>
      <c r="AJ15" s="15"/>
      <c r="AK15" s="15"/>
      <c r="AL15" s="15"/>
      <c r="AM15" s="15"/>
      <c r="AN15" s="15"/>
      <c r="AO15" s="24"/>
      <c r="AP15" s="30"/>
      <c r="AQ15" s="22"/>
      <c r="AR15" s="15"/>
      <c r="AS15" s="15"/>
      <c r="AT15" s="15"/>
      <c r="AU15" s="15"/>
      <c r="AV15" s="15"/>
      <c r="AW15" s="15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15"/>
      <c r="W16" s="24"/>
      <c r="X16" s="20"/>
      <c r="Y16" s="22"/>
      <c r="Z16" s="15"/>
      <c r="AA16" s="15"/>
      <c r="AB16" s="15"/>
      <c r="AC16" s="15"/>
      <c r="AD16" s="15"/>
      <c r="AE16" s="15"/>
      <c r="AF16" s="24"/>
      <c r="AG16" s="20"/>
      <c r="AH16" s="22"/>
      <c r="AI16" s="15"/>
      <c r="AJ16" s="15"/>
      <c r="AK16" s="15"/>
      <c r="AL16" s="15"/>
      <c r="AM16" s="15"/>
      <c r="AN16" s="15"/>
      <c r="AO16" s="24"/>
      <c r="AP16" s="30"/>
      <c r="AQ16" s="22"/>
      <c r="AR16" s="15"/>
      <c r="AS16" s="15"/>
      <c r="AT16" s="15"/>
      <c r="AU16" s="15"/>
      <c r="AV16" s="15"/>
      <c r="AW16" s="15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15"/>
      <c r="W17" s="24"/>
      <c r="X17" s="20"/>
      <c r="Y17" s="22"/>
      <c r="Z17" s="15"/>
      <c r="AA17" s="15"/>
      <c r="AB17" s="15"/>
      <c r="AC17" s="15"/>
      <c r="AD17" s="15"/>
      <c r="AE17" s="15"/>
      <c r="AF17" s="24"/>
      <c r="AG17" s="20"/>
      <c r="AH17" s="22"/>
      <c r="AI17" s="15"/>
      <c r="AJ17" s="15"/>
      <c r="AK17" s="15"/>
      <c r="AL17" s="15"/>
      <c r="AM17" s="15"/>
      <c r="AN17" s="15"/>
      <c r="AO17" s="24"/>
      <c r="AP17" s="30"/>
      <c r="AQ17" s="22"/>
      <c r="AR17" s="15"/>
      <c r="AS17" s="15"/>
      <c r="AT17" s="15"/>
      <c r="AU17" s="15"/>
      <c r="AV17" s="15"/>
      <c r="AW17" s="15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15"/>
      <c r="W18" s="24"/>
      <c r="X18" s="20"/>
      <c r="Y18" s="22"/>
      <c r="Z18" s="15"/>
      <c r="AA18" s="15"/>
      <c r="AB18" s="15"/>
      <c r="AC18" s="15"/>
      <c r="AD18" s="15"/>
      <c r="AE18" s="15"/>
      <c r="AF18" s="24"/>
      <c r="AG18" s="20"/>
      <c r="AH18" s="22"/>
      <c r="AI18" s="15"/>
      <c r="AJ18" s="15"/>
      <c r="AK18" s="15"/>
      <c r="AL18" s="15"/>
      <c r="AM18" s="15"/>
      <c r="AN18" s="15"/>
      <c r="AO18" s="24"/>
      <c r="AP18" s="30"/>
      <c r="AQ18" s="22"/>
      <c r="AR18" s="15"/>
      <c r="AS18" s="15"/>
      <c r="AT18" s="15"/>
      <c r="AU18" s="15"/>
      <c r="AV18" s="15"/>
      <c r="AW18" s="15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15"/>
      <c r="W19" s="24"/>
      <c r="X19" s="20"/>
      <c r="Y19" s="22"/>
      <c r="Z19" s="15"/>
      <c r="AA19" s="15"/>
      <c r="AB19" s="15"/>
      <c r="AC19" s="15"/>
      <c r="AD19" s="15"/>
      <c r="AE19" s="15"/>
      <c r="AF19" s="24"/>
      <c r="AG19" s="20"/>
      <c r="AH19" s="22"/>
      <c r="AI19" s="15"/>
      <c r="AJ19" s="15"/>
      <c r="AK19" s="15"/>
      <c r="AL19" s="15"/>
      <c r="AM19" s="15"/>
      <c r="AN19" s="15"/>
      <c r="AO19" s="24"/>
      <c r="AP19" s="30"/>
      <c r="AQ19" s="22"/>
      <c r="AR19" s="15"/>
      <c r="AS19" s="15"/>
      <c r="AT19" s="15"/>
      <c r="AU19" s="15"/>
      <c r="AV19" s="15"/>
      <c r="AW19" s="15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15"/>
      <c r="W20" s="24"/>
      <c r="X20" s="20"/>
      <c r="Y20" s="22"/>
      <c r="Z20" s="15"/>
      <c r="AA20" s="15"/>
      <c r="AB20" s="15"/>
      <c r="AC20" s="15"/>
      <c r="AD20" s="15"/>
      <c r="AE20" s="15"/>
      <c r="AF20" s="24"/>
      <c r="AG20" s="20"/>
      <c r="AH20" s="22"/>
      <c r="AI20" s="15"/>
      <c r="AJ20" s="15"/>
      <c r="AK20" s="15"/>
      <c r="AL20" s="15"/>
      <c r="AM20" s="15"/>
      <c r="AN20" s="15"/>
      <c r="AO20" s="24"/>
      <c r="AP20" s="30"/>
      <c r="AQ20" s="22"/>
      <c r="AR20" s="15"/>
      <c r="AS20" s="15"/>
      <c r="AT20" s="15"/>
      <c r="AU20" s="15"/>
      <c r="AV20" s="15"/>
      <c r="AW20" s="15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15"/>
      <c r="W21" s="24"/>
      <c r="X21" s="20"/>
      <c r="Y21" s="22"/>
      <c r="Z21" s="15"/>
      <c r="AA21" s="15"/>
      <c r="AB21" s="15"/>
      <c r="AC21" s="15"/>
      <c r="AD21" s="15"/>
      <c r="AE21" s="15"/>
      <c r="AF21" s="24"/>
      <c r="AG21" s="20"/>
      <c r="AH21" s="22"/>
      <c r="AI21" s="15"/>
      <c r="AJ21" s="15"/>
      <c r="AK21" s="15"/>
      <c r="AL21" s="15"/>
      <c r="AM21" s="15"/>
      <c r="AN21" s="15"/>
      <c r="AO21" s="24"/>
      <c r="AP21" s="30"/>
      <c r="AQ21" s="22"/>
      <c r="AR21" s="15"/>
      <c r="AS21" s="15"/>
      <c r="AT21" s="15"/>
      <c r="AU21" s="15"/>
      <c r="AV21" s="15"/>
      <c r="AW21" s="15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15"/>
      <c r="W22" s="24"/>
      <c r="X22" s="20"/>
      <c r="Y22" s="22"/>
      <c r="Z22" s="15"/>
      <c r="AA22" s="15"/>
      <c r="AB22" s="15"/>
      <c r="AC22" s="15"/>
      <c r="AD22" s="15"/>
      <c r="AE22" s="15"/>
      <c r="AF22" s="24"/>
      <c r="AG22" s="20"/>
      <c r="AH22" s="22"/>
      <c r="AI22" s="15"/>
      <c r="AJ22" s="15"/>
      <c r="AK22" s="15"/>
      <c r="AL22" s="15"/>
      <c r="AM22" s="15"/>
      <c r="AN22" s="15"/>
      <c r="AO22" s="24"/>
      <c r="AP22" s="30"/>
      <c r="AQ22" s="22"/>
      <c r="AR22" s="15"/>
      <c r="AS22" s="15"/>
      <c r="AT22" s="15"/>
      <c r="AU22" s="15"/>
      <c r="AV22" s="15"/>
      <c r="AW22" s="15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15"/>
      <c r="W23" s="24"/>
      <c r="X23" s="20"/>
      <c r="Y23" s="22"/>
      <c r="Z23" s="15"/>
      <c r="AA23" s="15"/>
      <c r="AB23" s="15"/>
      <c r="AC23" s="15"/>
      <c r="AD23" s="15"/>
      <c r="AE23" s="15"/>
      <c r="AF23" s="24"/>
      <c r="AG23" s="20"/>
      <c r="AH23" s="22"/>
      <c r="AI23" s="15"/>
      <c r="AJ23" s="15"/>
      <c r="AK23" s="15"/>
      <c r="AL23" s="15"/>
      <c r="AM23" s="15"/>
      <c r="AN23" s="15"/>
      <c r="AO23" s="24"/>
      <c r="AP23" s="30"/>
      <c r="AQ23" s="22"/>
      <c r="AR23" s="15"/>
      <c r="AS23" s="15"/>
      <c r="AT23" s="15"/>
      <c r="AU23" s="15"/>
      <c r="AV23" s="15"/>
      <c r="AW23" s="15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15"/>
      <c r="W24" s="24"/>
      <c r="X24" s="20"/>
      <c r="Y24" s="22"/>
      <c r="Z24" s="15"/>
      <c r="AA24" s="15"/>
      <c r="AB24" s="15"/>
      <c r="AC24" s="15"/>
      <c r="AD24" s="15"/>
      <c r="AE24" s="15"/>
      <c r="AF24" s="24"/>
      <c r="AG24" s="20"/>
      <c r="AH24" s="22"/>
      <c r="AI24" s="15"/>
      <c r="AJ24" s="15"/>
      <c r="AK24" s="15"/>
      <c r="AL24" s="15"/>
      <c r="AM24" s="15"/>
      <c r="AN24" s="15"/>
      <c r="AO24" s="24"/>
      <c r="AP24" s="30"/>
      <c r="AQ24" s="22"/>
      <c r="AR24" s="15"/>
      <c r="AS24" s="15"/>
      <c r="AT24" s="15"/>
      <c r="AU24" s="15"/>
      <c r="AV24" s="15"/>
      <c r="AW24" s="15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15"/>
      <c r="W25" s="24"/>
      <c r="X25" s="20"/>
      <c r="Y25" s="22"/>
      <c r="Z25" s="15"/>
      <c r="AA25" s="15"/>
      <c r="AB25" s="15"/>
      <c r="AC25" s="15"/>
      <c r="AD25" s="15"/>
      <c r="AE25" s="15"/>
      <c r="AF25" s="24"/>
      <c r="AG25" s="20"/>
      <c r="AH25" s="22"/>
      <c r="AI25" s="15"/>
      <c r="AJ25" s="15"/>
      <c r="AK25" s="15"/>
      <c r="AL25" s="15"/>
      <c r="AM25" s="15"/>
      <c r="AN25" s="15"/>
      <c r="AO25" s="24"/>
      <c r="AP25" s="30"/>
      <c r="AQ25" s="22"/>
      <c r="AR25" s="15"/>
      <c r="AS25" s="15"/>
      <c r="AT25" s="15"/>
      <c r="AU25" s="15"/>
      <c r="AV25" s="15"/>
      <c r="AW25" s="15"/>
      <c r="AX25" s="24"/>
      <c r="AY25" s="33"/>
      <c r="AZ25" s="19"/>
      <c r="BA25" s="13"/>
      <c r="BB25" s="13"/>
      <c r="BC25" s="13"/>
      <c r="BD25" s="13"/>
      <c r="BE25" s="13"/>
      <c r="BF25" s="13"/>
      <c r="BG25" s="23"/>
      <c r="BH25" s="32"/>
      <c r="BI25" s="19"/>
      <c r="BJ25" s="13"/>
      <c r="BK25" s="13"/>
      <c r="BL25" s="13"/>
      <c r="BM25" s="13"/>
      <c r="BN25" s="13"/>
      <c r="BO25" s="13"/>
      <c r="BP25" s="23"/>
      <c r="BQ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148</v>
      </c>
    </row>
    <row r="17" spans="1:1">
      <c r="A17" s="1" t="s">
        <v>149</v>
      </c>
    </row>
    <row r="18" spans="1:1">
      <c r="A18" s="1" t="s">
        <v>150</v>
      </c>
    </row>
    <row r="19" spans="1:1">
      <c r="A19" s="1" t="s">
        <v>151</v>
      </c>
    </row>
    <row r="32" spans="1:1">
      <c r="A32" s="1" t="s">
        <v>152</v>
      </c>
    </row>
    <row r="53" spans="1:1">
      <c r="A53" s="1" t="s">
        <v>153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2024-03-05T08:36:31Z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