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87" name="ID_D8F2F938648945B5B661C21105DE04D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39655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<sst xmlns="http://schemas.openxmlformats.org/spreadsheetml/2006/main" count="499" uniqueCount="139">
  <si>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</si>
  <si>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</si>
  <si>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</si>
  <si>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</si>
  <si>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</si>
  <si>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</si>
  <si>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</si>
  <si>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</si>
  <si>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</si>
  <si>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</si>
  <si>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</si>
  <si>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</si>
  <si>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</si>
  <si>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</si>
  <si>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</si>
  <si>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RY20240226001</t>
  </si>
  <si>
    <t>香港仓</t>
  </si>
  <si>
    <t>CW403DP0027</t>
  </si>
  <si>
    <t>CW403DP0027L2L</t>
  </si>
  <si>
    <t>正品</t>
  </si>
  <si>
    <t>2024-02-26</t>
  </si>
  <si>
    <t>香港</t>
  </si>
  <si>
    <t>CW403DP0027L2M</t>
  </si>
  <si>
    <t>CW403DP0027L2S</t>
  </si>
  <si>
    <t>武汉仓</t>
  </si>
  <si>
    <t>武汉</t>
  </si>
  <si>
    <t>南浦正品仓</t>
  </si>
  <si>
    <t>广州</t>
  </si>
  <si>
    <t>大货样衣仓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</si>
  <si>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</si>
  <si>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</si>
  <si>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</si>
  <si>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</si>
  <si>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</si>
  <si>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</si>
  <si>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CW403DP0027L2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</si>
  <si>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</si>
  <si>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</si>
  <si>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</si>
  <si>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</si>
  <si>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</si>
  <si>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</si>
  <si>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</si>
  <si>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</si>
  <si>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</si>
  <si>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</si>
  <si>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</si>
  <si>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</si>
  <si>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</si>
  <si>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</si>
  <si>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</si>
  <si>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</si>
  <si>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</si>
  <si>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</si>
  <si>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</si>
  <si>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</si>
  <si>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</si>
  <si>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</si>
  <si>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</si>
  <si>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</si>
  <si>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</si>
  <si>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</si>
  <si>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</si>
  <si>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</si>
  <si>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</si>
  <si>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</si>
  <si>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</si>
  <si>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</si>
  <si>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</si>
  <si>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翡翠</t>
  </si>
  <si>
    <t>400072</t>
  </si>
  <si>
    <t>435.39</t>
  </si>
  <si>
    <t>15238.65</t>
  </si>
  <si>
    <t>全时段</t>
  </si>
  <si>
    <t>MO20240202001</t>
  </si>
  <si>
    <t>CHESTER CHARLES</t>
  </si>
  <si>
    <t>首单</t>
  </si>
  <si>
    <t>蓝色</t>
  </si>
  <si>
    <t>谭春霞</t>
  </si>
  <si>
    <t>45280.56</t>
  </si>
  <si>
    <t>73145.52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</si>
  <si>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</si>
  <si>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</si>
  <si>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</si>
  <si>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</si>
  <si>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</si>
  <si>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</si>
  <si>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</si>
  <si>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</si>
  <si>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</si>
  <si>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</si>
  <si>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</si>
  <si>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</si>
  <si>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</si>
  <si>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</si>
  <si>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</si>
  <si>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</si>
  <si>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</si>
  <si>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</si>
  <si>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</si>
  <si>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</si>
  <si>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</si>
  <si>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</si>
  <si>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</si>
  <si>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</si>
  <si>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</si>
  <si>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</si>
  <si>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</si>
  <si>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</si>
  <si>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</si>
  <si>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</si>
  <si>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</si>
  <si>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</si>
  <si>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</si>
  <si>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</si>
  <si>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</si>
  <si>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</si>
  <si>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</si>
  <si>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</si>
  <si>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</si>
  <si>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</si>
  <si>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</si>
  <si>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</si>
  <si>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</si>
  <si>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</si>
  <si>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</si>
  <si>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</si>
  <si>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返单</t>
  </si>
  <si>
    <t>WOMEN</t>
  </si>
  <si>
    <t>PANTS</t>
  </si>
  <si>
    <t>裤子</t>
  </si>
  <si>
    <t>工厂出货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</si>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</sst>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48.4839236111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2-2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D8F2F938648945B5B661C21105DE04D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0">
        <s v="货号"/>
        <s v="CW403DP0027L2"/>
        <m/>
        <s v="CW404SL0342W0" u="1"/>
        <s v="CW404SL0336W0" u="1"/>
        <s v="C104S-0165-A1WH" u="1"/>
        <s v="C104S-0093-A1WH" u="1"/>
        <s v="C104S-0306-A1BK" u="1"/>
        <s v="CCW22-A2D299-WHITE" u="1"/>
        <s v="CCW22-H3D365-BLACK" u="1"/>
        <s v="CW501KV0076B0" u="1"/>
        <s v="CW501KW0088W0" u="1"/>
        <s v="C104S-0176-G1WH" u="1"/>
        <s v="C104S-0176-G1BK" u="1"/>
        <s v="C104S-0202-G1BK" u="1"/>
        <s v="C104S-0202-G1W1" u="1"/>
        <s v="CW501KW0110BX" u="1"/>
        <s v="CW502DP0302B0" u="1"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工厂出货"/>
        <m/>
      </sharedItems>
    </cacheField>
    <cacheField name="电商选款批次" numFmtId="0">
      <sharedItems containsBlank="1" count="3">
        <s v="电商选款批次"/>
        <s v="9月选款"/>
        <m/>
      </sharedItems>
    </cacheField>
    <cacheField name="电商需求量" numFmtId="0">
      <sharedItems containsBlank="1" containsNumber="1" containsInteger="1" containsMixedTypes="1" count="3">
        <s v="电商需求量"/>
        <n v="30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68"/>
        <m/>
      </sharedItems>
    </cacheField>
    <cacheField name="M" numFmtId="0">
      <sharedItems containsBlank="1" containsNumber="1" containsInteger="1" containsMixedTypes="1" count="3">
        <s v="M"/>
        <n v="104"/>
        <m/>
      </sharedItems>
    </cacheField>
    <cacheField name="L" numFmtId="0">
      <sharedItems containsBlank="1" containsNumber="1" containsInteger="1" containsMixedTypes="1" count="3">
        <s v="L"/>
        <n v="35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30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45"/>
        <m/>
      </sharedItems>
    </cacheField>
    <cacheField name="香港仓M" numFmtId="0">
      <sharedItems containsBlank="1" containsNumber="1" containsInteger="1" containsMixedTypes="1" count="3">
        <s v="M"/>
        <n v="27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82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20"/>
        <m/>
      </sharedItems>
    </cacheField>
    <cacheField name="南浦正品仓M" numFmtId="0">
      <sharedItems containsBlank="1" containsNumber="1" containsInteger="1" containsMixedTypes="1" count="3">
        <s v="M"/>
        <n v="75"/>
        <m/>
      </sharedItems>
    </cacheField>
    <cacheField name="南浦正品仓L" numFmtId="0">
      <sharedItems containsBlank="1" containsNumber="1" containsInteger="1" containsMixedTypes="1" count="3">
        <s v="L"/>
        <n v="2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18"/>
        <m/>
      </sharedItems>
    </cacheField>
    <cacheField name="备注4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5" numFmtId="0">
      <sharedItems containsBlank="1" count="3">
        <s v="备注"/>
        <s v="大货样衣仓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2"/>
    <x v="1"/>
    <x v="1"/>
    <x v="1"/>
    <x v="1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2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1">
        <item x="2"/>
        <item x="0"/>
        <item m="1" x="99"/>
        <item m="1" x="98"/>
        <item m="1" x="95"/>
        <item m="1" x="96"/>
        <item m="1" x="97"/>
        <item m="1" x="64"/>
        <item m="1" x="12"/>
        <item m="1" x="93"/>
        <item m="1" x="13"/>
        <item m="1" x="94"/>
        <item m="1" x="92"/>
        <item m="1" x="91"/>
        <item m="1" x="89"/>
        <item m="1" x="90"/>
        <item m="1" x="88"/>
        <item m="1" x="87"/>
        <item m="1" x="86"/>
        <item m="1" x="85"/>
        <item m="1" x="84"/>
        <item m="1" x="83"/>
        <item m="1" x="81"/>
        <item m="1" x="82"/>
        <item m="1" x="79"/>
        <item m="1" x="80"/>
        <item m="1" x="78"/>
        <item m="1" x="77"/>
        <item m="1" x="28"/>
        <item m="1" x="76"/>
        <item m="1" x="69"/>
        <item m="1" x="70"/>
        <item m="1" x="71"/>
        <item m="1" x="72"/>
        <item m="1" x="73"/>
        <item m="1" x="74"/>
        <item m="1" x="75"/>
        <item m="1" x="68"/>
        <item m="1" x="67"/>
        <item m="1" x="66"/>
        <item m="1" x="65"/>
        <item m="1" x="62"/>
        <item m="1" x="63"/>
        <item m="1" x="61"/>
        <item m="1" x="57"/>
        <item m="1" x="58"/>
        <item m="1" x="59"/>
        <item m="1" x="60"/>
        <item m="1" x="55"/>
        <item m="1" x="56"/>
        <item m="1" x="52"/>
        <item m="1" x="53"/>
        <item m="1" x="54"/>
        <item m="1" x="51"/>
        <item m="1" x="39"/>
        <item m="1" x="50"/>
        <item m="1" x="49"/>
        <item m="1" x="48"/>
        <item m="1" x="46"/>
        <item m="1" x="47"/>
        <item m="1" x="45"/>
        <item m="1" x="44"/>
        <item m="1" x="43"/>
        <item m="1" x="42"/>
        <item m="1" x="40"/>
        <item m="1" x="41"/>
        <item m="1" x="38"/>
        <item m="1" x="37"/>
        <item m="1" x="36"/>
        <item m="1" x="35"/>
        <item m="1" x="34"/>
        <item m="1" x="32"/>
        <item m="1" x="33"/>
        <item m="1" x="31"/>
        <item m="1" x="30"/>
        <item m="1" x="22"/>
        <item m="1" x="29"/>
        <item m="1" x="26"/>
        <item m="1" x="27"/>
        <item m="1" x="24"/>
        <item m="1" x="25"/>
        <item m="1" x="23"/>
        <item m="1" x="20"/>
        <item m="1" x="21"/>
        <item m="1" x="19"/>
        <item m="1" x="18"/>
        <item m="1" x="17"/>
        <item m="1" x="10"/>
        <item m="1" x="11"/>
        <item m="1" x="14"/>
        <item m="1" x="15"/>
        <item m="1" x="16"/>
        <item m="1" x="9"/>
        <item m="1" x="5"/>
        <item m="1" x="6"/>
        <item m="1" x="7"/>
        <item m="1" x="8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6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>
      <x v="9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</rowItems>
  <colItems count="1">
    <i/>
  </colItems>
  <dataFields count="23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  <dataField name="求和项:大货样衣仓XS" fld="47" baseField="0" baseItem="0"/>
    <dataField name="求和项:大货样衣仓S" fld="48" baseField="0" baseItem="0"/>
    <dataField name="求和项:大货样衣仓M" fld="49" baseField="0" baseItem="0"/>
    <dataField name="求和项:大货样衣仓L" fld="50" baseField="0" baseItem="0"/>
    <dataField name="求和项:大货样衣仓XL" fld="5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5" sqref="G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s="59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27</v>
      </c>
      <c r="F3" t="s">
        <v>19</v>
      </c>
      <c r="H3" s="59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45</v>
      </c>
      <c r="F4" t="s">
        <v>19</v>
      </c>
      <c r="H4" s="59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s="59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s="59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s="59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23</v>
      </c>
      <c r="F8" t="s">
        <v>19</v>
      </c>
      <c r="H8" s="59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75</v>
      </c>
      <c r="F9" t="s">
        <v>19</v>
      </c>
      <c r="H9" s="5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120</v>
      </c>
      <c r="F10" t="s">
        <v>19</v>
      </c>
      <c r="H10" s="59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1</v>
      </c>
      <c r="F11" t="s">
        <v>19</v>
      </c>
      <c r="H11" s="59" t="s">
        <v>20</v>
      </c>
      <c r="I11" t="s">
        <v>27</v>
      </c>
    </row>
    <row r="12" spans="8:8">
      <c r="H12" s="59"/>
    </row>
    <row r="13" spans="8:8">
      <c r="H13" s="59"/>
    </row>
    <row r="14" spans="8:8">
      <c r="H14" s="59"/>
    </row>
  </sheetData>
  <autoFilter ref="A1:O5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RY20240226001</v>
      </c>
      <c r="D4" t="s">
        <v>16</v>
      </c>
      <c r="E4" t="str">
        <f>_xlfn.XLOOKUP(F4,预约送货单!Z:Z,预约送货单!F:F)</f>
        <v>CW403DP0027</v>
      </c>
      <c r="F4" t="str">
        <f t="shared" si="0"/>
        <v>CW403DP0027L2L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2024-02-26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RY20240226001</v>
      </c>
      <c r="D5" t="s">
        <v>16</v>
      </c>
      <c r="E5" t="str">
        <f>_xlfn.XLOOKUP(F5,预约送货单!Z:Z,预约送货单!F:F)</f>
        <v>CW403DP0027</v>
      </c>
      <c r="F5" t="str">
        <f t="shared" si="0"/>
        <v>CW403DP0027L2M</v>
      </c>
      <c r="G5">
        <f>VLOOKUP(D5&amp;B5&amp;A5,分仓ST!A:E,5,0)</f>
        <v>27</v>
      </c>
      <c r="H5" t="str">
        <f>_xlfn.XLOOKUP(E5,预约送货单!F:F,预约送货单!E:E)</f>
        <v>正品</v>
      </c>
      <c r="J5" t="str">
        <f>VLOOKUP(E5,预约送货单!F:N,9,0)</f>
        <v>2024-02-26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RY20240226001</v>
      </c>
      <c r="D6" t="s">
        <v>16</v>
      </c>
      <c r="E6" t="str">
        <f>_xlfn.XLOOKUP(F6,预约送货单!Z:Z,预约送货单!F:F)</f>
        <v>CW403DP0027</v>
      </c>
      <c r="F6" t="str">
        <f t="shared" si="0"/>
        <v>CW403DP0027L2S</v>
      </c>
      <c r="G6">
        <f>VLOOKUP(D6&amp;B6&amp;A6,分仓ST!A:E,5,0)</f>
        <v>45</v>
      </c>
      <c r="H6" t="str">
        <f>_xlfn.XLOOKUP(E6,预约送货单!F:F,预约送货单!E:E)</f>
        <v>正品</v>
      </c>
      <c r="J6" t="str">
        <f>VLOOKUP(E6,预约送货单!F:N,9,0)</f>
        <v>2024-02-26</v>
      </c>
      <c r="K6" t="str">
        <f t="shared" si="1"/>
        <v>香港</v>
      </c>
    </row>
    <row r="7" ht="19" customHeight="1" spans="1:11">
      <c r="A7" t="s">
        <v>35</v>
      </c>
      <c r="B7" s="4" t="s">
        <v>36</v>
      </c>
      <c r="C7" t="str">
        <f>_xlfn.XLOOKUP(E7,预约送货单!F:F,预约送货单!D:D)</f>
        <v>RY20240226001</v>
      </c>
      <c r="D7" t="s">
        <v>24</v>
      </c>
      <c r="E7" t="str">
        <f>_xlfn.XLOOKUP(F7,预约送货单!Z:Z,预约送货单!F:F)</f>
        <v>CW403DP0027</v>
      </c>
      <c r="F7" t="str">
        <f t="shared" si="0"/>
        <v>CW403DP0027L2L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2024-02-26</v>
      </c>
      <c r="K7" t="str">
        <f t="shared" si="1"/>
        <v>武汉</v>
      </c>
    </row>
    <row r="8" spans="1:11">
      <c r="A8" t="s">
        <v>35</v>
      </c>
      <c r="B8" s="4" t="s">
        <v>37</v>
      </c>
      <c r="C8" t="str">
        <f>_xlfn.XLOOKUP(E8,预约送货单!F:F,预约送货单!D:D)</f>
        <v>RY20240226001</v>
      </c>
      <c r="D8" t="s">
        <v>24</v>
      </c>
      <c r="E8" t="str">
        <f>_xlfn.XLOOKUP(F8,预约送货单!Z:Z,预约送货单!F:F)</f>
        <v>CW403DP0027</v>
      </c>
      <c r="F8" t="str">
        <f t="shared" si="0"/>
        <v>CW403DP0027L2M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2024-02-26</v>
      </c>
      <c r="K8" t="str">
        <f t="shared" si="1"/>
        <v>武汉</v>
      </c>
    </row>
    <row r="9" spans="1:11">
      <c r="A9" t="s">
        <v>35</v>
      </c>
      <c r="B9" s="4" t="s">
        <v>38</v>
      </c>
      <c r="C9" t="str">
        <f>_xlfn.XLOOKUP(E9,预约送货单!F:F,预约送货单!D:D)</f>
        <v>RY20240226001</v>
      </c>
      <c r="D9" t="s">
        <v>24</v>
      </c>
      <c r="E9" t="str">
        <f>_xlfn.XLOOKUP(F9,预约送货单!Z:Z,预约送货单!F:F)</f>
        <v>CW403DP0027</v>
      </c>
      <c r="F9" t="str">
        <f t="shared" si="0"/>
        <v>CW403DP0027L2S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2024-02-26</v>
      </c>
      <c r="K9" t="str">
        <f t="shared" si="1"/>
        <v>武汉</v>
      </c>
    </row>
    <row r="10" spans="1:11">
      <c r="A10" t="s">
        <v>35</v>
      </c>
      <c r="B10" s="4" t="s">
        <v>36</v>
      </c>
      <c r="C10" t="str">
        <f>_xlfn.XLOOKUP(E10,预约送货单!F:F,预约送货单!D:D)</f>
        <v>RY20240226001</v>
      </c>
      <c r="D10" t="s">
        <v>26</v>
      </c>
      <c r="E10" t="str">
        <f>_xlfn.XLOOKUP(F10,预约送货单!Z:Z,预约送货单!F:F)</f>
        <v>CW403DP0027</v>
      </c>
      <c r="F10" t="str">
        <f t="shared" si="0"/>
        <v>CW403DP0027L2L</v>
      </c>
      <c r="G10">
        <f>VLOOKUP(D10&amp;B10&amp;A10,分仓ST!A:E,5,0)</f>
        <v>23</v>
      </c>
      <c r="H10" t="str">
        <f>_xlfn.XLOOKUP(E10,预约送货单!F:F,预约送货单!E:E)</f>
        <v>正品</v>
      </c>
      <c r="J10" t="str">
        <f>VLOOKUP(E10,预约送货单!F:N,9,0)</f>
        <v>2024-02-26</v>
      </c>
      <c r="K10" t="str">
        <f t="shared" si="1"/>
        <v>广州</v>
      </c>
    </row>
    <row r="11" spans="1:11">
      <c r="A11" t="s">
        <v>35</v>
      </c>
      <c r="B11" s="4" t="s">
        <v>37</v>
      </c>
      <c r="C11" t="str">
        <f>_xlfn.XLOOKUP(E11,预约送货单!F:F,预约送货单!D:D)</f>
        <v>RY20240226001</v>
      </c>
      <c r="D11" t="s">
        <v>26</v>
      </c>
      <c r="E11" t="str">
        <f>_xlfn.XLOOKUP(F11,预约送货单!Z:Z,预约送货单!F:F)</f>
        <v>CW403DP0027</v>
      </c>
      <c r="F11" t="str">
        <f t="shared" si="0"/>
        <v>CW403DP0027L2M</v>
      </c>
      <c r="G11">
        <f>VLOOKUP(D11&amp;B11&amp;A11,分仓ST!A:E,5,0)</f>
        <v>75</v>
      </c>
      <c r="H11" t="str">
        <f>_xlfn.XLOOKUP(E11,预约送货单!F:F,预约送货单!E:E)</f>
        <v>正品</v>
      </c>
      <c r="J11" t="str">
        <f>VLOOKUP(E11,预约送货单!F:N,9,0)</f>
        <v>2024-02-26</v>
      </c>
      <c r="K11" t="str">
        <f t="shared" si="1"/>
        <v>广州</v>
      </c>
    </row>
    <row r="12" spans="1:11">
      <c r="A12" t="s">
        <v>35</v>
      </c>
      <c r="B12" s="4" t="s">
        <v>38</v>
      </c>
      <c r="C12" t="str">
        <f>_xlfn.XLOOKUP(E12,预约送货单!F:F,预约送货单!D:D)</f>
        <v>RY20240226001</v>
      </c>
      <c r="D12" t="s">
        <v>26</v>
      </c>
      <c r="E12" t="str">
        <f>_xlfn.XLOOKUP(F12,预约送货单!Z:Z,预约送货单!F:F)</f>
        <v>CW403DP0027</v>
      </c>
      <c r="F12" t="str">
        <f t="shared" si="0"/>
        <v>CW403DP0027L2S</v>
      </c>
      <c r="G12">
        <f>VLOOKUP(D12&amp;B12&amp;A12,分仓ST!A:E,5,0)</f>
        <v>120</v>
      </c>
      <c r="H12" t="str">
        <f>_xlfn.XLOOKUP(E12,预约送货单!F:F,预约送货单!E:E)</f>
        <v>正品</v>
      </c>
      <c r="J12" t="str">
        <f>VLOOKUP(E12,预约送货单!F:N,9,0)</f>
        <v>2024-02-26</v>
      </c>
      <c r="K12" t="str">
        <f t="shared" si="1"/>
        <v>广州</v>
      </c>
    </row>
    <row r="13" hidden="1" spans="1:11">
      <c r="A13" t="s">
        <v>35</v>
      </c>
      <c r="B13" s="4" t="s">
        <v>36</v>
      </c>
      <c r="C13" t="str">
        <f>_xlfn.XLOOKUP(E13,预约送货单!F:F,预约送货单!D:D)</f>
        <v>RY20240226001</v>
      </c>
      <c r="D13" t="s">
        <v>28</v>
      </c>
      <c r="E13" t="str">
        <f>_xlfn.XLOOKUP(F13,预约送货单!Z:Z,预约送货单!F:F)</f>
        <v>CW403DP0027</v>
      </c>
      <c r="F13" t="str">
        <f t="shared" si="0"/>
        <v>CW403DP0027L2L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2024-02-26</v>
      </c>
      <c r="K13" t="str">
        <f t="shared" si="1"/>
        <v>广州</v>
      </c>
    </row>
    <row r="14" hidden="1" spans="1:11">
      <c r="A14" t="s">
        <v>35</v>
      </c>
      <c r="B14" s="4" t="s">
        <v>37</v>
      </c>
      <c r="C14" t="str">
        <f>_xlfn.XLOOKUP(E14,预约送货单!F:F,预约送货单!D:D)</f>
        <v>RY20240226001</v>
      </c>
      <c r="D14" t="s">
        <v>28</v>
      </c>
      <c r="E14" t="str">
        <f>_xlfn.XLOOKUP(F14,预约送货单!Z:Z,预约送货单!F:F)</f>
        <v>CW403DP0027</v>
      </c>
      <c r="F14" t="str">
        <f t="shared" si="0"/>
        <v>CW403DP0027L2M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2024-02-26</v>
      </c>
      <c r="K14" t="str">
        <f t="shared" si="1"/>
        <v>广州</v>
      </c>
    </row>
    <row r="15" spans="1:11">
      <c r="A15" t="s">
        <v>35</v>
      </c>
      <c r="B15" s="4" t="s">
        <v>38</v>
      </c>
      <c r="C15" t="str">
        <f>_xlfn.XLOOKUP(E15,预约送货单!F:F,预约送货单!D:D)</f>
        <v>RY20240226001</v>
      </c>
      <c r="D15" t="s">
        <v>28</v>
      </c>
      <c r="E15" t="str">
        <f>_xlfn.XLOOKUP(F15,预约送货单!Z:Z,预约送货单!F:F)</f>
        <v>CW403DP0027</v>
      </c>
      <c r="F15" t="str">
        <f t="shared" si="0"/>
        <v>CW403DP0027L2S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2024-02-26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120"/>
        <filter val="1"/>
        <filter val="2"/>
        <filter val="23"/>
        <filter val="45"/>
        <filter val="75"/>
        <filter val="27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S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39</v>
      </c>
      <c r="B1" s="45" t="s">
        <v>40</v>
      </c>
      <c r="C1" s="44" t="s">
        <v>41</v>
      </c>
      <c r="D1" s="44" t="s">
        <v>42</v>
      </c>
      <c r="E1" s="44" t="s">
        <v>5</v>
      </c>
      <c r="F1" s="44" t="s">
        <v>43</v>
      </c>
      <c r="G1" s="44" t="s">
        <v>44</v>
      </c>
      <c r="H1" s="44" t="s">
        <v>45</v>
      </c>
      <c r="I1" s="44" t="s">
        <v>46</v>
      </c>
      <c r="J1" s="44" t="s">
        <v>6</v>
      </c>
      <c r="K1" s="44" t="s">
        <v>4</v>
      </c>
      <c r="L1" s="44" t="s">
        <v>47</v>
      </c>
      <c r="M1" s="44" t="s">
        <v>48</v>
      </c>
      <c r="N1" s="44" t="s">
        <v>7</v>
      </c>
      <c r="O1" s="44" t="s">
        <v>49</v>
      </c>
      <c r="P1" s="44" t="s">
        <v>50</v>
      </c>
      <c r="Q1" s="44" t="s">
        <v>51</v>
      </c>
      <c r="R1" s="44" t="s">
        <v>52</v>
      </c>
      <c r="S1" s="44" t="s">
        <v>53</v>
      </c>
      <c r="T1" s="44" t="s">
        <v>54</v>
      </c>
      <c r="U1" s="44" t="s">
        <v>1</v>
      </c>
      <c r="V1" s="44" t="s">
        <v>55</v>
      </c>
      <c r="W1" s="44" t="s">
        <v>56</v>
      </c>
      <c r="X1" s="44" t="s">
        <v>57</v>
      </c>
      <c r="Y1" s="44" t="s">
        <v>58</v>
      </c>
      <c r="Z1" s="44" t="s">
        <v>3</v>
      </c>
      <c r="AA1" s="44" t="s">
        <v>59</v>
      </c>
      <c r="AB1" s="44" t="s">
        <v>34</v>
      </c>
      <c r="AC1" s="44" t="s">
        <v>60</v>
      </c>
      <c r="AD1" s="44" t="s">
        <v>61</v>
      </c>
      <c r="AE1" s="44" t="s">
        <v>62</v>
      </c>
      <c r="AF1" s="44" t="s">
        <v>63</v>
      </c>
      <c r="AG1" s="44" t="s">
        <v>64</v>
      </c>
      <c r="AH1" s="44" t="s">
        <v>65</v>
      </c>
      <c r="AI1" s="44" t="s">
        <v>66</v>
      </c>
    </row>
    <row r="2" s="44" customFormat="1" ht="13" spans="1:35">
      <c r="A2" s="46">
        <f>SUMIFS(装箱指令单批量导入!E:E,装箱指令单批量导入!D:D,Z2,装箱指令单批量导入!A:A,D2)</f>
        <v>35</v>
      </c>
      <c r="B2" s="46">
        <f t="shared" ref="B2:B51" si="0">A2-K2</f>
        <v>0</v>
      </c>
      <c r="C2" s="44" t="s">
        <v>67</v>
      </c>
      <c r="D2" s="44" t="s">
        <v>15</v>
      </c>
      <c r="E2" s="44" t="s">
        <v>19</v>
      </c>
      <c r="F2" s="44" t="s">
        <v>17</v>
      </c>
      <c r="G2" s="44" t="s">
        <v>68</v>
      </c>
      <c r="H2" s="44" t="s">
        <v>69</v>
      </c>
      <c r="I2" s="44" t="s">
        <v>70</v>
      </c>
      <c r="J2" s="44" t="s">
        <v>71</v>
      </c>
      <c r="K2" s="44">
        <v>35</v>
      </c>
      <c r="L2" s="44" t="s">
        <v>72</v>
      </c>
      <c r="M2" s="44">
        <v>35</v>
      </c>
      <c r="N2" s="44" t="s">
        <v>20</v>
      </c>
      <c r="O2" s="44" t="s">
        <v>73</v>
      </c>
      <c r="P2" s="44" t="s">
        <v>19</v>
      </c>
      <c r="Q2" s="44" t="s">
        <v>74</v>
      </c>
      <c r="R2" s="44" t="s">
        <v>74</v>
      </c>
      <c r="U2" s="44" t="s">
        <v>26</v>
      </c>
      <c r="V2" s="44" t="s">
        <v>75</v>
      </c>
      <c r="W2" s="44" t="s">
        <v>76</v>
      </c>
      <c r="Z2" s="44" t="s">
        <v>18</v>
      </c>
      <c r="AA2" s="44" t="s">
        <v>77</v>
      </c>
      <c r="AB2" s="44" t="s">
        <v>36</v>
      </c>
      <c r="AC2" s="44"/>
      <c r="AD2" s="44" t="s">
        <v>78</v>
      </c>
      <c r="AE2" s="44" t="s">
        <v>78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104</v>
      </c>
      <c r="B3" s="46">
        <f t="shared" si="0"/>
        <v>0</v>
      </c>
      <c r="C3" s="44" t="s">
        <v>67</v>
      </c>
      <c r="D3" s="44" t="s">
        <v>15</v>
      </c>
      <c r="E3" s="44" t="s">
        <v>19</v>
      </c>
      <c r="F3" s="44" t="s">
        <v>17</v>
      </c>
      <c r="G3" s="44" t="s">
        <v>68</v>
      </c>
      <c r="H3" s="44" t="s">
        <v>69</v>
      </c>
      <c r="I3" s="44" t="s">
        <v>70</v>
      </c>
      <c r="J3" s="44" t="s">
        <v>71</v>
      </c>
      <c r="K3" s="44">
        <v>104</v>
      </c>
      <c r="L3" s="44" t="s">
        <v>79</v>
      </c>
      <c r="M3" s="44">
        <v>104</v>
      </c>
      <c r="N3" s="44" t="s">
        <v>20</v>
      </c>
      <c r="O3" s="44" t="s">
        <v>73</v>
      </c>
      <c r="P3" s="44" t="s">
        <v>19</v>
      </c>
      <c r="Q3" s="44" t="s">
        <v>74</v>
      </c>
      <c r="R3" s="44" t="s">
        <v>74</v>
      </c>
      <c r="U3" s="44" t="s">
        <v>26</v>
      </c>
      <c r="V3" s="44" t="s">
        <v>75</v>
      </c>
      <c r="W3" s="44" t="s">
        <v>76</v>
      </c>
      <c r="Z3" s="44" t="s">
        <v>22</v>
      </c>
      <c r="AA3" s="44" t="s">
        <v>77</v>
      </c>
      <c r="AB3" s="44" t="s">
        <v>37</v>
      </c>
      <c r="AC3" s="44"/>
      <c r="AD3" s="44" t="s">
        <v>78</v>
      </c>
      <c r="AE3" s="44" t="s">
        <v>78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168</v>
      </c>
      <c r="B4" s="46">
        <f t="shared" si="0"/>
        <v>0</v>
      </c>
      <c r="C4" s="44" t="s">
        <v>67</v>
      </c>
      <c r="D4" s="44" t="s">
        <v>15</v>
      </c>
      <c r="E4" s="44" t="s">
        <v>19</v>
      </c>
      <c r="F4" s="44" t="s">
        <v>17</v>
      </c>
      <c r="G4" s="44" t="s">
        <v>68</v>
      </c>
      <c r="H4" s="44" t="s">
        <v>69</v>
      </c>
      <c r="I4" s="44" t="s">
        <v>70</v>
      </c>
      <c r="J4" s="44" t="s">
        <v>71</v>
      </c>
      <c r="K4" s="44">
        <v>168</v>
      </c>
      <c r="L4" s="44" t="s">
        <v>80</v>
      </c>
      <c r="M4" s="44">
        <v>168</v>
      </c>
      <c r="N4" s="44" t="s">
        <v>20</v>
      </c>
      <c r="O4" s="44" t="s">
        <v>73</v>
      </c>
      <c r="P4" s="44" t="s">
        <v>19</v>
      </c>
      <c r="Q4" s="44" t="s">
        <v>74</v>
      </c>
      <c r="R4" s="44" t="s">
        <v>74</v>
      </c>
      <c r="U4" s="44" t="s">
        <v>26</v>
      </c>
      <c r="V4" s="44" t="s">
        <v>75</v>
      </c>
      <c r="W4" s="44" t="s">
        <v>76</v>
      </c>
      <c r="Z4" s="44" t="s">
        <v>23</v>
      </c>
      <c r="AA4" s="44" t="s">
        <v>77</v>
      </c>
      <c r="AB4" s="44" t="s">
        <v>38</v>
      </c>
      <c r="AC4" s="44"/>
      <c r="AD4" s="44" t="s">
        <v>78</v>
      </c>
      <c r="AE4" s="44" t="s">
        <v>78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si="0"/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0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0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0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0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0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0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0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0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0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0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0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0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0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0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>
      <c r="A29" s="46">
        <f>SUMIFS(装箱指令单批量导入!E:E,装箱指令单批量导入!D:D,Z29,装箱指令单批量导入!A:A,D29)</f>
        <v>0</v>
      </c>
      <c r="B29" s="46">
        <f t="shared" si="0"/>
        <v>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>
      <c r="A30" s="46">
        <f>SUMIFS(装箱指令单批量导入!E:E,装箱指令单批量导入!D:D,Z30,装箱指令单批量导入!A:A,D30)</f>
        <v>0</v>
      </c>
      <c r="B30" s="46">
        <f t="shared" si="0"/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>
      <c r="A31" s="46">
        <f>SUMIFS(装箱指令单批量导入!E:E,装箱指令单批量导入!D:D,Z31,装箱指令单批量导入!A:A,D31)</f>
        <v>0</v>
      </c>
      <c r="B31" s="46">
        <f t="shared" si="0"/>
        <v>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35">
      <c r="A32" s="46">
        <f>SUMIFS(装箱指令单批量导入!E:E,装箱指令单批量导入!D:D,Z32,装箱指令单批量导入!A:A,D32)</f>
        <v>0</v>
      </c>
      <c r="B32" s="46">
        <f t="shared" si="0"/>
        <v>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>
      <c r="A33" s="46">
        <f>SUMIFS(装箱指令单批量导入!E:E,装箱指令单批量导入!D:D,Z33,装箱指令单批量导入!A:A,D33)</f>
        <v>0</v>
      </c>
      <c r="B33" s="46">
        <f t="shared" si="0"/>
        <v>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>
      <c r="A34" s="46">
        <f>SUMIFS(装箱指令单批量导入!E:E,装箱指令单批量导入!D:D,Z34,装箱指令单批量导入!A:A,D34)</f>
        <v>0</v>
      </c>
      <c r="B34" s="46">
        <f t="shared" si="0"/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>
      <c r="A35" s="46">
        <f>SUMIFS(装箱指令单批量导入!E:E,装箱指令单批量导入!D:D,Z35,装箱指令单批量导入!A:A,D35)</f>
        <v>0</v>
      </c>
      <c r="B35" s="46">
        <f t="shared" si="0"/>
        <v>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>
      <c r="A36" s="46">
        <f>SUMIFS(装箱指令单批量导入!E:E,装箱指令单批量导入!D:D,Z36,装箱指令单批量导入!A:A,D36)</f>
        <v>0</v>
      </c>
      <c r="B36" s="46">
        <f t="shared" si="0"/>
        <v>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>
      <c r="A37" s="46">
        <f>SUMIFS(装箱指令单批量导入!E:E,装箱指令单批量导入!D:D,Z37,装箱指令单批量导入!A:A,D37)</f>
        <v>0</v>
      </c>
      <c r="B37" s="46">
        <f t="shared" si="0"/>
        <v>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>
      <c r="A38" s="46">
        <f>SUMIFS(装箱指令单批量导入!E:E,装箱指令单批量导入!D:D,Z38,装箱指令单批量导入!A:A,D38)</f>
        <v>0</v>
      </c>
      <c r="B38" s="46">
        <f t="shared" si="0"/>
        <v>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>
      <c r="A39" s="46">
        <f>SUMIFS(装箱指令单批量导入!E:E,装箱指令单批量导入!D:D,Z39,装箱指令单批量导入!A:A,D39)</f>
        <v>0</v>
      </c>
      <c r="B39" s="46">
        <f t="shared" si="0"/>
        <v>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>
      <c r="A40" s="46">
        <f>SUMIFS(装箱指令单批量导入!E:E,装箱指令单批量导入!D:D,Z40,装箱指令单批量导入!A:A,D40)</f>
        <v>0</v>
      </c>
      <c r="B40" s="46">
        <f t="shared" si="0"/>
        <v>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>
      <c r="A41" s="46">
        <f>SUMIFS(装箱指令单批量导入!E:E,装箱指令单批量导入!D:D,Z41,装箱指令单批量导入!A:A,D41)</f>
        <v>0</v>
      </c>
      <c r="B41" s="46">
        <f t="shared" si="0"/>
        <v>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>
      <c r="A42" s="46">
        <f>SUMIFS(装箱指令单批量导入!E:E,装箱指令单批量导入!D:D,Z42,装箱指令单批量导入!A:A,D42)</f>
        <v>0</v>
      </c>
      <c r="B42" s="46">
        <f t="shared" si="0"/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>
      <c r="A43" s="46">
        <f>SUMIFS(装箱指令单批量导入!E:E,装箱指令单批量导入!D:D,Z43,装箱指令单批量导入!A:A,D43)</f>
        <v>0</v>
      </c>
      <c r="B43" s="46">
        <f t="shared" si="0"/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>
      <c r="A44" s="46">
        <f>SUMIFS(装箱指令单批量导入!E:E,装箱指令单批量导入!D:D,Z44,装箱指令单批量导入!A:A,D44)</f>
        <v>0</v>
      </c>
      <c r="B44" s="46">
        <f t="shared" si="0"/>
        <v>0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>
      <c r="A45" s="46">
        <f>SUMIFS(装箱指令单批量导入!E:E,装箱指令单批量导入!D:D,Z45,装箱指令单批量导入!A:A,D45)</f>
        <v>0</v>
      </c>
      <c r="B45" s="46">
        <f t="shared" si="0"/>
        <v>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>
      <c r="A46" s="46">
        <f>SUMIFS(装箱指令单批量导入!E:E,装箱指令单批量导入!D:D,Z46,装箱指令单批量导入!A:A,D46)</f>
        <v>0</v>
      </c>
      <c r="B46" s="46">
        <f t="shared" si="0"/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35">
      <c r="A47" s="46">
        <f>SUMIFS(装箱指令单批量导入!E:E,装箱指令单批量导入!D:D,Z47,装箱指令单批量导入!A:A,D47)</f>
        <v>0</v>
      </c>
      <c r="B47" s="46">
        <f t="shared" si="0"/>
        <v>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>
      <c r="A48" s="46">
        <f>SUMIFS(装箱指令单批量导入!E:E,装箱指令单批量导入!D:D,Z48,装箱指令单批量导入!A:A,D48)</f>
        <v>0</v>
      </c>
      <c r="B48" s="46">
        <f t="shared" si="0"/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>
      <c r="A49" s="46">
        <f>SUMIFS(装箱指令单批量导入!E:E,装箱指令单批量导入!D:D,Z49,装箱指令单批量导入!A:A,D49)</f>
        <v>0</v>
      </c>
      <c r="B49" s="46">
        <f t="shared" si="0"/>
        <v>0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:35">
      <c r="A50" s="46">
        <f>SUMIFS(装箱指令单批量导入!E:E,装箱指令单批量导入!D:D,Z50,装箱指令单批量导入!A:A,D50)</f>
        <v>0</v>
      </c>
      <c r="B50" s="46">
        <f t="shared" si="0"/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>
      <c r="A51" s="46">
        <f>SUMIFS(装箱指令单批量导入!E:E,装箱指令单批量导入!D:D,Z51,装箱指令单批量导入!A:A,D51)</f>
        <v>0</v>
      </c>
      <c r="B51" s="46">
        <f t="shared" si="0"/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18.2307692307692"/>
    <col min="5" max="5" width="4.46153846153846"/>
    <col min="6" max="21" width="12.6153846153846"/>
  </cols>
  <sheetData>
    <row r="3" spans="1:4">
      <c r="A3" t="s">
        <v>81</v>
      </c>
      <c r="B3" t="s">
        <v>82</v>
      </c>
      <c r="C3" t="s">
        <v>33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南浦正品仓S(空白)</v>
      </c>
      <c r="B14" t="str">
        <f t="shared" si="1"/>
        <v>南浦正品仓S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南浦正品仓XS(空白)</v>
      </c>
      <c r="B15" t="str">
        <f t="shared" si="1"/>
        <v>南浦正品仓XS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南浦正品仓M(空白)</v>
      </c>
      <c r="B16" t="str">
        <f t="shared" si="1"/>
        <v>南浦正品仓M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南浦正品仓XL(空白)</v>
      </c>
      <c r="B17" t="str">
        <f t="shared" si="1"/>
        <v>南浦正品仓XL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南浦正品仓L(空白)</v>
      </c>
      <c r="B18" t="str">
        <f t="shared" si="1"/>
        <v>南浦正品仓L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武汉仓F(空白)</v>
      </c>
      <c r="B19" t="str">
        <f t="shared" si="1"/>
        <v>武汉仓F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香港仓F(空白)</v>
      </c>
      <c r="B20" t="str">
        <f t="shared" si="1"/>
        <v>香港仓F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南浦正品仓F(空白)</v>
      </c>
      <c r="B21" t="str">
        <f t="shared" si="1"/>
        <v>南浦正品仓F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大货样衣仓XS(空白)</v>
      </c>
      <c r="B22" t="str">
        <f t="shared" si="1"/>
        <v>大货样衣仓XS</v>
      </c>
      <c r="C22" t="s">
        <v>84</v>
      </c>
      <c r="D22" t="s">
        <v>103</v>
      </c>
      <c r="E22"/>
      <c r="F22">
        <f t="shared" si="2"/>
        <v>0</v>
      </c>
    </row>
    <row r="23" spans="1:6">
      <c r="A23" t="str">
        <f t="shared" si="0"/>
        <v>大货样衣仓S(空白)</v>
      </c>
      <c r="B23" t="str">
        <f t="shared" si="1"/>
        <v>大货样衣仓S</v>
      </c>
      <c r="C23" t="s">
        <v>84</v>
      </c>
      <c r="D23" t="s">
        <v>104</v>
      </c>
      <c r="E23"/>
      <c r="F23">
        <f t="shared" si="2"/>
        <v>0</v>
      </c>
    </row>
    <row r="24" spans="1:6">
      <c r="A24" t="str">
        <f t="shared" si="0"/>
        <v>大货样衣仓M(空白)</v>
      </c>
      <c r="B24" t="str">
        <f t="shared" si="1"/>
        <v>大货样衣仓M</v>
      </c>
      <c r="C24" t="s">
        <v>84</v>
      </c>
      <c r="D24" t="s">
        <v>105</v>
      </c>
      <c r="E24"/>
      <c r="F24">
        <f t="shared" si="2"/>
        <v>0</v>
      </c>
    </row>
    <row r="25" spans="1:6">
      <c r="A25" t="str">
        <f t="shared" si="0"/>
        <v>大货样衣仓L(空白)</v>
      </c>
      <c r="B25" t="str">
        <f t="shared" si="1"/>
        <v>大货样衣仓L</v>
      </c>
      <c r="C25" t="s">
        <v>84</v>
      </c>
      <c r="D25" t="s">
        <v>106</v>
      </c>
      <c r="E25"/>
      <c r="F25">
        <f t="shared" si="2"/>
        <v>0</v>
      </c>
    </row>
    <row r="26" spans="1:6">
      <c r="A26" t="str">
        <f t="shared" si="0"/>
        <v>大货样衣仓XL(空白)</v>
      </c>
      <c r="B26" t="str">
        <f t="shared" si="1"/>
        <v>大货样衣仓XL</v>
      </c>
      <c r="C26" t="s">
        <v>84</v>
      </c>
      <c r="D26" t="s">
        <v>107</v>
      </c>
      <c r="E26"/>
      <c r="F26">
        <f t="shared" si="2"/>
        <v>0</v>
      </c>
    </row>
    <row r="27" spans="1:6">
      <c r="A27" t="str">
        <f t="shared" si="0"/>
        <v>武汉仓XS货号</v>
      </c>
      <c r="B27" t="str">
        <f t="shared" si="1"/>
        <v>武汉仓XS</v>
      </c>
      <c r="C27" t="s">
        <v>33</v>
      </c>
      <c r="D27" t="s">
        <v>85</v>
      </c>
      <c r="E27">
        <v>0</v>
      </c>
      <c r="F27">
        <f t="shared" si="2"/>
        <v>0</v>
      </c>
    </row>
    <row r="28" spans="1:6">
      <c r="A28" t="str">
        <f t="shared" si="0"/>
        <v>武汉仓S货号</v>
      </c>
      <c r="B28" t="str">
        <f t="shared" si="1"/>
        <v>武汉仓S</v>
      </c>
      <c r="C28" t="s">
        <v>33</v>
      </c>
      <c r="D28" t="s">
        <v>86</v>
      </c>
      <c r="E28">
        <v>0</v>
      </c>
      <c r="F28">
        <f t="shared" si="2"/>
        <v>0</v>
      </c>
    </row>
    <row r="29" spans="1:6">
      <c r="A29" t="str">
        <f t="shared" si="0"/>
        <v>武汉仓M货号</v>
      </c>
      <c r="B29" t="str">
        <f t="shared" si="1"/>
        <v>武汉仓M</v>
      </c>
      <c r="C29" t="s">
        <v>33</v>
      </c>
      <c r="D29" t="s">
        <v>87</v>
      </c>
      <c r="E29">
        <v>0</v>
      </c>
      <c r="F29">
        <f t="shared" si="2"/>
        <v>0</v>
      </c>
    </row>
    <row r="30" spans="1:6">
      <c r="A30" t="str">
        <f t="shared" si="0"/>
        <v>武汉仓XL货号</v>
      </c>
      <c r="B30" t="str">
        <f t="shared" si="1"/>
        <v>武汉仓XL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武汉仓L货号</v>
      </c>
      <c r="B31" t="str">
        <f t="shared" si="1"/>
        <v>武汉仓L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香港仓XS货号</v>
      </c>
      <c r="B32" t="str">
        <f t="shared" si="1"/>
        <v>香港仓XS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香港仓S货号</v>
      </c>
      <c r="B33" t="str">
        <f t="shared" si="1"/>
        <v>香港仓S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香港仓L货号</v>
      </c>
      <c r="B34" t="str">
        <f t="shared" si="1"/>
        <v>香港仓L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香港仓M货号</v>
      </c>
      <c r="B35" t="str">
        <f t="shared" si="1"/>
        <v>香港仓M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香港仓XL货号</v>
      </c>
      <c r="B36" t="str">
        <f t="shared" si="1"/>
        <v>香港仓XL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南浦正品仓S货号</v>
      </c>
      <c r="B37" t="str">
        <f t="shared" ref="B37:B68" si="4">RIGHT(D37,LEN(D37)-FIND(":",D37,1))</f>
        <v>南浦正品仓S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南浦正品仓XS货号</v>
      </c>
      <c r="B38" t="str">
        <f t="shared" si="4"/>
        <v>南浦正品仓XS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南浦正品仓M货号</v>
      </c>
      <c r="B39" t="str">
        <f t="shared" si="4"/>
        <v>南浦正品仓M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南浦正品仓XL货号</v>
      </c>
      <c r="B40" t="str">
        <f t="shared" si="4"/>
        <v>南浦正品仓XL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南浦正品仓L货号</v>
      </c>
      <c r="B41" t="str">
        <f t="shared" si="4"/>
        <v>南浦正品仓L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武汉仓F货号</v>
      </c>
      <c r="B42" t="str">
        <f t="shared" si="4"/>
        <v>武汉仓F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香港仓F货号</v>
      </c>
      <c r="B43" t="str">
        <f t="shared" si="4"/>
        <v>香港仓F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南浦正品仓F货号</v>
      </c>
      <c r="B44" t="str">
        <f t="shared" si="4"/>
        <v>南浦正品仓F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大货样衣仓XS货号</v>
      </c>
      <c r="B45" t="str">
        <f t="shared" si="4"/>
        <v>大货样衣仓XS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大货样衣仓S货号</v>
      </c>
      <c r="B46" t="str">
        <f t="shared" si="4"/>
        <v>大货样衣仓S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大货样衣仓M货号</v>
      </c>
      <c r="B47" t="str">
        <f t="shared" si="4"/>
        <v>大货样衣仓M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大货样衣仓L货号</v>
      </c>
      <c r="B48" t="str">
        <f t="shared" si="4"/>
        <v>大货样衣仓L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大货样衣仓XL货号</v>
      </c>
      <c r="B49" t="str">
        <f t="shared" si="4"/>
        <v>大货样衣仓XL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武汉仓XSCW403DP0027L2</v>
      </c>
      <c r="B50" t="str">
        <f t="shared" si="4"/>
        <v>武汉仓XS</v>
      </c>
      <c r="C50" t="s">
        <v>35</v>
      </c>
      <c r="D50" t="s">
        <v>85</v>
      </c>
      <c r="E50"/>
      <c r="F50">
        <f t="shared" si="5"/>
        <v>0</v>
      </c>
    </row>
    <row r="51" spans="1:6">
      <c r="A51" t="str">
        <f t="shared" si="3"/>
        <v>武汉仓SCW403DP0027L2</v>
      </c>
      <c r="B51" t="str">
        <f t="shared" si="4"/>
        <v>武汉仓S</v>
      </c>
      <c r="C51" t="s">
        <v>35</v>
      </c>
      <c r="D51" t="s">
        <v>86</v>
      </c>
      <c r="E51">
        <v>2</v>
      </c>
      <c r="F51">
        <f t="shared" si="5"/>
        <v>2</v>
      </c>
    </row>
    <row r="52" spans="1:6">
      <c r="A52" t="str">
        <f t="shared" si="3"/>
        <v>武汉仓MCW403DP0027L2</v>
      </c>
      <c r="B52" t="str">
        <f t="shared" si="4"/>
        <v>武汉仓M</v>
      </c>
      <c r="C52" t="s">
        <v>35</v>
      </c>
      <c r="D52" t="s">
        <v>87</v>
      </c>
      <c r="E52">
        <v>2</v>
      </c>
      <c r="F52">
        <f t="shared" si="5"/>
        <v>2</v>
      </c>
    </row>
    <row r="53" spans="1:6">
      <c r="A53" t="str">
        <f t="shared" si="3"/>
        <v>武汉仓XLCW403DP0027L2</v>
      </c>
      <c r="B53" t="str">
        <f t="shared" si="4"/>
        <v>武汉仓XL</v>
      </c>
      <c r="C53" t="s">
        <v>35</v>
      </c>
      <c r="D53" t="s">
        <v>88</v>
      </c>
      <c r="E53"/>
      <c r="F53">
        <f t="shared" si="5"/>
        <v>0</v>
      </c>
    </row>
    <row r="54" spans="1:6">
      <c r="A54" t="str">
        <f t="shared" si="3"/>
        <v>武汉仓LCW403DP0027L2</v>
      </c>
      <c r="B54" t="str">
        <f t="shared" si="4"/>
        <v>武汉仓L</v>
      </c>
      <c r="C54" t="s">
        <v>35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香港仓XSCW403DP0027L2</v>
      </c>
      <c r="B55" t="str">
        <f t="shared" si="4"/>
        <v>香港仓XS</v>
      </c>
      <c r="C55" t="s">
        <v>35</v>
      </c>
      <c r="D55" t="s">
        <v>90</v>
      </c>
      <c r="E55">
        <v>0</v>
      </c>
      <c r="F55">
        <f t="shared" si="5"/>
        <v>0</v>
      </c>
    </row>
    <row r="56" spans="1:6">
      <c r="A56" t="str">
        <f t="shared" si="3"/>
        <v>香港仓SCW403DP0027L2</v>
      </c>
      <c r="B56" t="str">
        <f t="shared" si="4"/>
        <v>香港仓S</v>
      </c>
      <c r="C56" t="s">
        <v>35</v>
      </c>
      <c r="D56" t="s">
        <v>91</v>
      </c>
      <c r="E56">
        <v>45</v>
      </c>
      <c r="F56">
        <f t="shared" si="5"/>
        <v>45</v>
      </c>
    </row>
    <row r="57" spans="1:6">
      <c r="A57" t="str">
        <f t="shared" si="3"/>
        <v>香港仓LCW403DP0027L2</v>
      </c>
      <c r="B57" t="str">
        <f t="shared" si="4"/>
        <v>香港仓L</v>
      </c>
      <c r="C57" t="s">
        <v>35</v>
      </c>
      <c r="D57" t="s">
        <v>92</v>
      </c>
      <c r="E57">
        <v>10</v>
      </c>
      <c r="F57">
        <f t="shared" si="5"/>
        <v>10</v>
      </c>
    </row>
    <row r="58" spans="1:6">
      <c r="A58" t="str">
        <f t="shared" si="3"/>
        <v>香港仓MCW403DP0027L2</v>
      </c>
      <c r="B58" t="str">
        <f t="shared" si="4"/>
        <v>香港仓M</v>
      </c>
      <c r="C58" t="s">
        <v>35</v>
      </c>
      <c r="D58" t="s">
        <v>93</v>
      </c>
      <c r="E58">
        <v>27</v>
      </c>
      <c r="F58">
        <f t="shared" si="5"/>
        <v>27</v>
      </c>
    </row>
    <row r="59" spans="1:6">
      <c r="A59" t="str">
        <f t="shared" si="3"/>
        <v>香港仓XLCW403DP0027L2</v>
      </c>
      <c r="B59" t="str">
        <f t="shared" si="4"/>
        <v>香港仓XL</v>
      </c>
      <c r="C59" t="s">
        <v>35</v>
      </c>
      <c r="D59" t="s">
        <v>94</v>
      </c>
      <c r="E59"/>
      <c r="F59">
        <f t="shared" si="5"/>
        <v>0</v>
      </c>
    </row>
    <row r="60" spans="1:6">
      <c r="A60" t="str">
        <f t="shared" si="3"/>
        <v>南浦正品仓SCW403DP0027L2</v>
      </c>
      <c r="B60" t="str">
        <f t="shared" si="4"/>
        <v>南浦正品仓S</v>
      </c>
      <c r="C60" t="s">
        <v>35</v>
      </c>
      <c r="D60" t="s">
        <v>95</v>
      </c>
      <c r="E60">
        <v>120</v>
      </c>
      <c r="F60">
        <f t="shared" si="5"/>
        <v>120</v>
      </c>
    </row>
    <row r="61" spans="1:6">
      <c r="A61" t="str">
        <f t="shared" si="3"/>
        <v>南浦正品仓XSCW403DP0027L2</v>
      </c>
      <c r="B61" t="str">
        <f t="shared" si="4"/>
        <v>南浦正品仓XS</v>
      </c>
      <c r="C61" t="s">
        <v>35</v>
      </c>
      <c r="D61" t="s">
        <v>96</v>
      </c>
      <c r="E61">
        <v>0</v>
      </c>
      <c r="F61">
        <f t="shared" si="5"/>
        <v>0</v>
      </c>
    </row>
    <row r="62" spans="1:6">
      <c r="A62" t="str">
        <f t="shared" si="3"/>
        <v>南浦正品仓MCW403DP0027L2</v>
      </c>
      <c r="B62" t="str">
        <f t="shared" si="4"/>
        <v>南浦正品仓M</v>
      </c>
      <c r="C62" t="s">
        <v>35</v>
      </c>
      <c r="D62" t="s">
        <v>97</v>
      </c>
      <c r="E62">
        <v>75</v>
      </c>
      <c r="F62">
        <f t="shared" si="5"/>
        <v>75</v>
      </c>
    </row>
    <row r="63" spans="1:6">
      <c r="A63" t="str">
        <f t="shared" si="3"/>
        <v>南浦正品仓XLCW403DP0027L2</v>
      </c>
      <c r="B63" t="str">
        <f t="shared" si="4"/>
        <v>南浦正品仓XL</v>
      </c>
      <c r="C63" t="s">
        <v>35</v>
      </c>
      <c r="D63" t="s">
        <v>98</v>
      </c>
      <c r="E63">
        <v>0</v>
      </c>
      <c r="F63">
        <f t="shared" si="5"/>
        <v>0</v>
      </c>
    </row>
    <row r="64" spans="1:6">
      <c r="A64" t="str">
        <f t="shared" si="3"/>
        <v>南浦正品仓LCW403DP0027L2</v>
      </c>
      <c r="B64" t="str">
        <f t="shared" si="4"/>
        <v>南浦正品仓L</v>
      </c>
      <c r="C64" t="s">
        <v>35</v>
      </c>
      <c r="D64" t="s">
        <v>99</v>
      </c>
      <c r="E64">
        <v>23</v>
      </c>
      <c r="F64">
        <f t="shared" si="5"/>
        <v>23</v>
      </c>
    </row>
    <row r="65" spans="1:6">
      <c r="A65" t="str">
        <f t="shared" si="3"/>
        <v>武汉仓FCW403DP0027L2</v>
      </c>
      <c r="B65" t="str">
        <f t="shared" si="4"/>
        <v>武汉仓F</v>
      </c>
      <c r="C65" t="s">
        <v>35</v>
      </c>
      <c r="D65" t="s">
        <v>100</v>
      </c>
      <c r="E65"/>
      <c r="F65">
        <f t="shared" si="5"/>
        <v>0</v>
      </c>
    </row>
    <row r="66" spans="1:6">
      <c r="A66" t="str">
        <f t="shared" si="3"/>
        <v>香港仓FCW403DP0027L2</v>
      </c>
      <c r="B66" t="str">
        <f t="shared" si="4"/>
        <v>香港仓F</v>
      </c>
      <c r="C66" t="s">
        <v>35</v>
      </c>
      <c r="D66" t="s">
        <v>101</v>
      </c>
      <c r="E66"/>
      <c r="F66">
        <f t="shared" si="5"/>
        <v>0</v>
      </c>
    </row>
    <row r="67" spans="1:6">
      <c r="A67" t="str">
        <f t="shared" si="3"/>
        <v>南浦正品仓FCW403DP0027L2</v>
      </c>
      <c r="B67" t="str">
        <f t="shared" si="4"/>
        <v>南浦正品仓F</v>
      </c>
      <c r="C67" t="s">
        <v>35</v>
      </c>
      <c r="D67" t="s">
        <v>102</v>
      </c>
      <c r="E67">
        <v>0</v>
      </c>
      <c r="F67">
        <f t="shared" si="5"/>
        <v>0</v>
      </c>
    </row>
    <row r="68" spans="1:6">
      <c r="A68" t="str">
        <f t="shared" si="3"/>
        <v>大货样衣仓XSCW403DP0027L2</v>
      </c>
      <c r="B68" t="str">
        <f t="shared" si="4"/>
        <v>大货样衣仓XS</v>
      </c>
      <c r="C68" t="s">
        <v>35</v>
      </c>
      <c r="D68" t="s">
        <v>103</v>
      </c>
      <c r="F68">
        <f t="shared" si="5"/>
        <v>0</v>
      </c>
    </row>
    <row r="69" spans="1:6">
      <c r="A69" t="str">
        <f t="shared" ref="A69:A100" si="6">B69&amp;C69</f>
        <v>大货样衣仓SCW403DP0027L2</v>
      </c>
      <c r="B69" t="str">
        <f t="shared" ref="B69:B100" si="7">RIGHT(D69,LEN(D69)-FIND(":",D69,1))</f>
        <v>大货样衣仓S</v>
      </c>
      <c r="C69" t="s">
        <v>35</v>
      </c>
      <c r="D69" t="s">
        <v>104</v>
      </c>
      <c r="E69">
        <v>1</v>
      </c>
      <c r="F69">
        <f t="shared" ref="F69:F93" si="8">E69</f>
        <v>1</v>
      </c>
    </row>
    <row r="70" spans="1:6">
      <c r="A70" t="str">
        <f t="shared" si="6"/>
        <v>大货样衣仓MCW403DP0027L2</v>
      </c>
      <c r="B70" t="str">
        <f t="shared" si="7"/>
        <v>大货样衣仓M</v>
      </c>
      <c r="C70" t="s">
        <v>35</v>
      </c>
      <c r="D70" t="s">
        <v>105</v>
      </c>
      <c r="F70">
        <f t="shared" si="8"/>
        <v>0</v>
      </c>
    </row>
    <row r="71" spans="1:6">
      <c r="A71" t="str">
        <f t="shared" si="6"/>
        <v>大货样衣仓LCW403DP0027L2</v>
      </c>
      <c r="B71" t="str">
        <f t="shared" si="7"/>
        <v>大货样衣仓L</v>
      </c>
      <c r="C71" t="s">
        <v>35</v>
      </c>
      <c r="D71" t="s">
        <v>106</v>
      </c>
      <c r="E71"/>
      <c r="F71">
        <f t="shared" si="8"/>
        <v>0</v>
      </c>
    </row>
    <row r="72" spans="1:6">
      <c r="A72" t="str">
        <f t="shared" si="6"/>
        <v>大货样衣仓XLCW403DP0027L2</v>
      </c>
      <c r="B72" t="str">
        <f t="shared" si="7"/>
        <v>大货样衣仓XL</v>
      </c>
      <c r="C72" t="s">
        <v>35</v>
      </c>
      <c r="D72" t="s">
        <v>107</v>
      </c>
      <c r="F72">
        <f t="shared" si="8"/>
        <v>0</v>
      </c>
    </row>
    <row r="73" spans="1:6">
      <c r="A73" t="e">
        <f t="shared" si="6"/>
        <v>#VALUE!</v>
      </c>
      <c r="B73" t="e">
        <f t="shared" si="7"/>
        <v>#VALUE!</v>
      </c>
      <c r="F73">
        <f t="shared" si="8"/>
        <v>0</v>
      </c>
    </row>
    <row r="74" spans="1:6">
      <c r="A74" t="e">
        <f t="shared" si="6"/>
        <v>#VALUE!</v>
      </c>
      <c r="B74" t="e">
        <f t="shared" si="7"/>
        <v>#VALUE!</v>
      </c>
      <c r="F74">
        <f t="shared" si="8"/>
        <v>0</v>
      </c>
    </row>
    <row r="75" spans="1:6">
      <c r="A75" t="e">
        <f t="shared" si="6"/>
        <v>#VALUE!</v>
      </c>
      <c r="B75" t="e">
        <f t="shared" si="7"/>
        <v>#VALUE!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AB3" activePane="bottomRight" state="frozen"/>
      <selection/>
      <selection pane="topRight"/>
      <selection pane="bottomLeft"/>
      <selection pane="bottomRight" activeCell="AY6" sqref="AY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59</v>
      </c>
      <c r="G1" s="4" t="s">
        <v>33</v>
      </c>
      <c r="H1" s="4" t="s">
        <v>113</v>
      </c>
      <c r="I1" s="4" t="s">
        <v>114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5" t="s">
        <v>120</v>
      </c>
      <c r="Q1" s="4" t="s">
        <v>38</v>
      </c>
      <c r="R1" s="4" t="s">
        <v>37</v>
      </c>
      <c r="S1" s="4" t="s">
        <v>36</v>
      </c>
      <c r="T1" s="4" t="s">
        <v>121</v>
      </c>
      <c r="U1" s="4" t="s">
        <v>122</v>
      </c>
      <c r="V1" s="9" t="s">
        <v>123</v>
      </c>
      <c r="W1" s="4" t="s">
        <v>60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124</v>
      </c>
      <c r="AE1" s="4" t="s">
        <v>60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125</v>
      </c>
      <c r="AM1" s="4" t="s">
        <v>60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126</v>
      </c>
      <c r="AU1" s="4" t="s">
        <v>60</v>
      </c>
      <c r="AV1" s="5" t="str">
        <f>$BB$2&amp;AV2</f>
        <v>大货样衣仓XS</v>
      </c>
      <c r="AW1" s="5" t="str">
        <f t="shared" ref="AW1:BB1" si="3">$BB$2&amp;AW2</f>
        <v>大货样衣仓S</v>
      </c>
      <c r="AX1" s="5" t="str">
        <f t="shared" si="3"/>
        <v>大货样衣仓M</v>
      </c>
      <c r="AY1" s="5" t="str">
        <f t="shared" si="3"/>
        <v>大货样衣仓L</v>
      </c>
      <c r="AZ1" s="5" t="str">
        <f t="shared" si="3"/>
        <v>大货样衣仓XL</v>
      </c>
      <c r="BA1" s="5" t="str">
        <f t="shared" si="3"/>
        <v>大货样衣仓F</v>
      </c>
      <c r="BB1" s="9" t="s">
        <v>28</v>
      </c>
      <c r="BC1" s="4" t="s">
        <v>60</v>
      </c>
    </row>
    <row r="2" s="2" customFormat="1" ht="42" customHeight="1" spans="1:55">
      <c r="A2" s="10" t="s">
        <v>108</v>
      </c>
      <c r="B2" s="11" t="s">
        <v>109</v>
      </c>
      <c r="C2" s="11" t="s">
        <v>110</v>
      </c>
      <c r="D2" s="11" t="s">
        <v>111</v>
      </c>
      <c r="E2" s="11" t="s">
        <v>112</v>
      </c>
      <c r="F2" s="11" t="s">
        <v>59</v>
      </c>
      <c r="G2" s="11" t="s">
        <v>33</v>
      </c>
      <c r="H2" s="11" t="s">
        <v>113</v>
      </c>
      <c r="I2" s="11" t="s">
        <v>114</v>
      </c>
      <c r="J2" s="11" t="s">
        <v>114</v>
      </c>
      <c r="K2" s="11" t="s">
        <v>115</v>
      </c>
      <c r="L2" s="11" t="s">
        <v>116</v>
      </c>
      <c r="M2" s="11" t="s">
        <v>117</v>
      </c>
      <c r="N2" s="16" t="s">
        <v>118</v>
      </c>
      <c r="O2" s="17" t="s">
        <v>119</v>
      </c>
      <c r="P2" s="18" t="s">
        <v>120</v>
      </c>
      <c r="Q2" s="25" t="s">
        <v>38</v>
      </c>
      <c r="R2" s="25" t="s">
        <v>37</v>
      </c>
      <c r="S2" s="25" t="s">
        <v>36</v>
      </c>
      <c r="T2" s="25" t="s">
        <v>121</v>
      </c>
      <c r="U2" s="25" t="s">
        <v>122</v>
      </c>
      <c r="V2" s="25" t="s">
        <v>123</v>
      </c>
      <c r="W2" s="26" t="s">
        <v>60</v>
      </c>
      <c r="X2" s="27" t="s">
        <v>120</v>
      </c>
      <c r="Y2" s="30" t="s">
        <v>38</v>
      </c>
      <c r="Z2" s="30" t="s">
        <v>37</v>
      </c>
      <c r="AA2" s="30" t="s">
        <v>36</v>
      </c>
      <c r="AB2" s="30" t="s">
        <v>121</v>
      </c>
      <c r="AC2" s="30" t="s">
        <v>122</v>
      </c>
      <c r="AD2" s="30" t="s">
        <v>24</v>
      </c>
      <c r="AE2" s="31" t="s">
        <v>60</v>
      </c>
      <c r="AF2" s="32" t="s">
        <v>120</v>
      </c>
      <c r="AG2" s="34" t="s">
        <v>38</v>
      </c>
      <c r="AH2" s="34" t="s">
        <v>37</v>
      </c>
      <c r="AI2" s="34" t="s">
        <v>36</v>
      </c>
      <c r="AJ2" s="34" t="s">
        <v>121</v>
      </c>
      <c r="AK2" s="34" t="s">
        <v>122</v>
      </c>
      <c r="AL2" s="34" t="s">
        <v>16</v>
      </c>
      <c r="AM2" s="35" t="s">
        <v>60</v>
      </c>
      <c r="AN2" s="36" t="s">
        <v>120</v>
      </c>
      <c r="AO2" s="39" t="s">
        <v>38</v>
      </c>
      <c r="AP2" s="39" t="s">
        <v>37</v>
      </c>
      <c r="AQ2" s="39" t="s">
        <v>36</v>
      </c>
      <c r="AR2" s="39" t="s">
        <v>121</v>
      </c>
      <c r="AS2" s="39" t="s">
        <v>122</v>
      </c>
      <c r="AT2" s="39" t="s">
        <v>26</v>
      </c>
      <c r="AU2" s="40" t="s">
        <v>60</v>
      </c>
      <c r="AV2" s="41" t="s">
        <v>120</v>
      </c>
      <c r="AW2" s="41" t="s">
        <v>38</v>
      </c>
      <c r="AX2" s="41" t="s">
        <v>37</v>
      </c>
      <c r="AY2" s="41" t="s">
        <v>36</v>
      </c>
      <c r="AZ2" s="41" t="s">
        <v>121</v>
      </c>
      <c r="BA2" s="41" t="s">
        <v>122</v>
      </c>
      <c r="BB2" s="41" t="s">
        <v>28</v>
      </c>
      <c r="BC2" s="41" t="s">
        <v>60</v>
      </c>
    </row>
    <row r="3" s="3" customFormat="1" ht="29" customHeight="1" spans="1:55">
      <c r="A3" s="12">
        <v>45348</v>
      </c>
      <c r="B3" s="13"/>
      <c r="C3" s="13" t="s">
        <v>127</v>
      </c>
      <c r="D3" s="13" t="str">
        <f>_xlfn.DISPIMG("ID_D8F2F938648945B5B661C21105DE04D5",1)</f>
        <v>=DISPIMG("ID_D8F2F938648945B5B661C21105DE04D5",1)</v>
      </c>
      <c r="E3" s="13"/>
      <c r="F3" s="13"/>
      <c r="G3" s="13" t="s">
        <v>35</v>
      </c>
      <c r="H3" s="13" t="s">
        <v>128</v>
      </c>
      <c r="I3" s="13" t="s">
        <v>129</v>
      </c>
      <c r="J3" s="13" t="s">
        <v>130</v>
      </c>
      <c r="K3" s="13" t="e">
        <v>#N/A</v>
      </c>
      <c r="L3" s="13" t="s">
        <v>131</v>
      </c>
      <c r="M3" s="13" t="s">
        <v>132</v>
      </c>
      <c r="N3" s="19">
        <v>30</v>
      </c>
      <c r="O3" s="20"/>
      <c r="P3" s="21"/>
      <c r="Q3" s="13">
        <v>168</v>
      </c>
      <c r="R3" s="13">
        <v>104</v>
      </c>
      <c r="S3" s="13">
        <v>35</v>
      </c>
      <c r="T3" s="13"/>
      <c r="U3" s="13"/>
      <c r="V3" s="28">
        <v>307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45</v>
      </c>
      <c r="AH3" s="13">
        <v>27</v>
      </c>
      <c r="AI3" s="13">
        <v>10</v>
      </c>
      <c r="AJ3" s="13"/>
      <c r="AK3" s="13"/>
      <c r="AL3" s="28">
        <v>82</v>
      </c>
      <c r="AM3" s="37"/>
      <c r="AN3" s="21">
        <v>0</v>
      </c>
      <c r="AO3" s="13">
        <v>120</v>
      </c>
      <c r="AP3" s="13">
        <v>75</v>
      </c>
      <c r="AQ3" s="13">
        <v>23</v>
      </c>
      <c r="AR3" s="13">
        <v>0</v>
      </c>
      <c r="AS3" s="13">
        <v>0</v>
      </c>
      <c r="AT3" s="28">
        <v>218</v>
      </c>
      <c r="AU3" s="42"/>
      <c r="AV3" s="21"/>
      <c r="AW3" s="13">
        <v>1</v>
      </c>
      <c r="AX3" s="13"/>
      <c r="AY3" s="13"/>
      <c r="AZ3" s="13"/>
      <c r="BA3" s="13"/>
      <c r="BB3" s="28">
        <v>1</v>
      </c>
      <c r="BC3" s="42" t="s">
        <v>28</v>
      </c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2024-02-26T03:38:42Z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