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<sst xmlns="http://schemas.openxmlformats.org/spreadsheetml/2006/main" count="545" uniqueCount="142">
  <si>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</si>
  <si>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</si>
  <si>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</si>
  <si>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</si>
  <si>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</si>
  <si>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</si>
  <si>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</si>
  <si>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</si>
  <si>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</si>
  <si>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</si>
  <si>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</si>
  <si>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</si>
  <si>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</si>
  <si>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</si>
  <si>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</si>
  <si>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RY20240126001</t>
  </si>
  <si>
    <t>香港仓</t>
  </si>
  <si>
    <t>CM501KW0009</t>
  </si>
  <si>
    <t>CM501KW0009H0L</t>
  </si>
  <si>
    <t>正品</t>
  </si>
  <si>
    <t>2024-02-01</t>
  </si>
  <si>
    <t>香港</t>
  </si>
  <si>
    <t>CM501KW0009H0M</t>
  </si>
  <si>
    <t>CM501KW0009H0S</t>
  </si>
  <si>
    <t>CM501KW0009H0XL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</si>
  <si>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</si>
  <si>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</si>
  <si>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</si>
  <si>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</si>
  <si>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</si>
  <si>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</si>
  <si>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</si>
  <si>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</si>
  <si>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</si>
  <si>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</si>
  <si>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CM501KW0009H0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</si>
  <si>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</si>
  <si>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</si>
  <si>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</si>
  <si>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</si>
  <si>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</si>
  <si>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</si>
  <si>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</si>
  <si>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</si>
  <si>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</si>
  <si>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</si>
  <si>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</si>
  <si>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</si>
  <si>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</si>
  <si>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</si>
  <si>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</si>
  <si>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</si>
  <si>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</si>
  <si>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</si>
  <si>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</si>
  <si>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</si>
  <si>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</si>
  <si>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</si>
  <si>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</si>
  <si>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</si>
  <si>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</si>
  <si>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</si>
  <si>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</si>
  <si>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</si>
  <si>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</si>
  <si>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</si>
  <si>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</si>
  <si>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</si>
  <si>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</si>
  <si>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毛织套头衫</t>
  </si>
  <si>
    <t>璞雅</t>
  </si>
  <si>
    <t>400068</t>
  </si>
  <si>
    <t>588</t>
  </si>
  <si>
    <t>14700</t>
  </si>
  <si>
    <t>全时段</t>
  </si>
  <si>
    <t>MO20231212462</t>
  </si>
  <si>
    <t>CHESTER CHARLES</t>
  </si>
  <si>
    <t>首单</t>
  </si>
  <si>
    <t>花灰</t>
  </si>
  <si>
    <t>ODM</t>
  </si>
  <si>
    <t>吴利平</t>
  </si>
  <si>
    <t>2024-01-26</t>
  </si>
  <si>
    <t>5880</t>
  </si>
  <si>
    <t>11760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</si>
  <si>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</si>
  <si>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</si>
  <si>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</si>
  <si>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</si>
  <si>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</si>
  <si>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</si>
  <si>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</si>
  <si>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</si>
  <si>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</si>
  <si>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</si>
  <si>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</si>
  <si>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</si>
  <si>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</si>
  <si>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</si>
  <si>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</si>
  <si>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</si>
  <si>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</si>
  <si>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</si>
  <si>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</si>
  <si>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</si>
  <si>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</si>
  <si>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</si>
  <si>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</si>
  <si>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</si>
  <si>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</si>
  <si>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</si>
  <si>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</si>
  <si>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</si>
  <si>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</si>
  <si>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</si>
  <si>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</si>
  <si>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</si>
  <si>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</si>
  <si>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</si>
  <si>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</si>
  <si>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</si>
  <si>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</si>
  <si>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</si>
  <si>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</si>
  <si>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</si>
  <si>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</si>
  <si>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</si>
  <si>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</si>
  <si>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</si>
  <si>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</si>
  <si>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</si>
  <si>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</si>
  <si>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/>
  </si>
  <si>
    <t>MEN</t>
  </si>
  <si>
    <t>KNITWEAR</t>
  </si>
  <si>
    <t>毛织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</si>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</sst>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7.6541319444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26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4">
        <s v="货号"/>
        <s v="CM501KW0009H0"/>
        <m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10"/>
        <m/>
      </sharedItems>
    </cacheField>
    <cacheField name="M" numFmtId="0">
      <sharedItems containsBlank="1" containsNumber="1" containsInteger="1" containsMixedTypes="1" count="3">
        <s v="M"/>
        <n v="25"/>
        <m/>
      </sharedItems>
    </cacheField>
    <cacheField name="L" numFmtId="0">
      <sharedItems containsBlank="1" containsNumber="1" containsInteger="1" containsMixedTypes="1" count="3">
        <s v="L"/>
        <n v="25"/>
        <m/>
      </sharedItems>
    </cacheField>
    <cacheField name="XL" numFmtId="0">
      <sharedItems containsBlank="1" containsNumber="1" containsInteger="1" containsMixedTypes="1" count="3">
        <s v="XL"/>
        <n v="2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80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2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8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7"/>
        <m/>
      </sharedItems>
    </cacheField>
    <cacheField name="香港仓M" numFmtId="0">
      <sharedItems containsBlank="1" containsNumber="1" containsInteger="1" containsMixedTypes="1" count="3">
        <s v="M"/>
        <n v="20"/>
        <m/>
      </sharedItems>
    </cacheField>
    <cacheField name="香港仓L" numFmtId="0">
      <sharedItems containsBlank="1" containsNumber="1" containsInteger="1" containsMixedTypes="1" count="3">
        <s v="L"/>
        <n v="20"/>
        <m/>
      </sharedItems>
    </cacheField>
    <cacheField name="香港仓XL" numFmtId="0">
      <sharedItems containsBlank="1" containsNumber="1" containsInteger="1" containsMixedTypes="1" count="3">
        <s v="XL"/>
        <n v="16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63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"/>
        <m/>
      </sharedItems>
    </cacheField>
    <cacheField name="南浦正品仓M" numFmtId="0">
      <sharedItems containsBlank="1" containsNumber="1" containsInteger="1" containsMixedTypes="1" count="3">
        <s v="M"/>
        <n v="3"/>
        <m/>
      </sharedItems>
    </cacheField>
    <cacheField name="南浦正品仓L" numFmtId="0">
      <sharedItems containsBlank="1" containsNumber="1" containsInteger="1" containsMixedTypes="1" count="3">
        <s v="L"/>
        <n v="3"/>
        <m/>
      </sharedItems>
    </cacheField>
    <cacheField name="南浦正品仓XL" numFmtId="0">
      <sharedItems containsBlank="1" containsNumber="1" containsInteger="1" containsMixedTypes="1" count="3">
        <s v="XL"/>
        <n v="2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9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2"/>
    <x v="1"/>
    <x v="1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5">
        <item x="2"/>
        <item x="0"/>
        <item m="1" x="73"/>
        <item m="1" x="72"/>
        <item m="1" x="69"/>
        <item m="1" x="70"/>
        <item m="1" x="71"/>
        <item m="1" x="35"/>
        <item m="1" x="67"/>
        <item m="1" x="65"/>
        <item m="1" x="68"/>
        <item m="1" x="66"/>
        <item m="1" x="64"/>
        <item m="1" x="63"/>
        <item m="1" x="61"/>
        <item m="1" x="62"/>
        <item m="1" x="60"/>
        <item m="1" x="59"/>
        <item m="1" x="58"/>
        <item m="1" x="57"/>
        <item m="1" x="56"/>
        <item m="1" x="55"/>
        <item m="1" x="53"/>
        <item m="1" x="54"/>
        <item m="1" x="51"/>
        <item m="1" x="52"/>
        <item m="1" x="50"/>
        <item m="1" x="49"/>
        <item m="1" x="48"/>
        <item m="1" x="47"/>
        <item m="1" x="40"/>
        <item m="1" x="41"/>
        <item m="1" x="42"/>
        <item m="1" x="43"/>
        <item m="1" x="44"/>
        <item m="1" x="45"/>
        <item m="1" x="46"/>
        <item m="1" x="39"/>
        <item m="1" x="38"/>
        <item m="1" x="37"/>
        <item m="1" x="36"/>
        <item m="1" x="33"/>
        <item m="1" x="34"/>
        <item m="1" x="32"/>
        <item m="1" x="28"/>
        <item m="1" x="29"/>
        <item m="1" x="30"/>
        <item m="1" x="31"/>
        <item m="1" x="26"/>
        <item m="1" x="27"/>
        <item m="1" x="23"/>
        <item m="1" x="24"/>
        <item m="1" x="25"/>
        <item m="1" x="22"/>
        <item m="1" x="10"/>
        <item m="1" x="21"/>
        <item m="1" x="20"/>
        <item m="1" x="19"/>
        <item m="1" x="17"/>
        <item m="1" x="18"/>
        <item m="1" x="16"/>
        <item m="1" x="15"/>
        <item m="1" x="14"/>
        <item m="1" x="13"/>
        <item m="1" x="11"/>
        <item m="1" x="12"/>
        <item m="1" x="9"/>
        <item m="1" x="8"/>
        <item m="1" x="7"/>
        <item m="1" x="6"/>
        <item m="1" x="5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10" sqref="G10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20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7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16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2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3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3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2</v>
      </c>
      <c r="F13" t="s">
        <v>19</v>
      </c>
      <c r="H13" t="s">
        <v>20</v>
      </c>
      <c r="I13" t="s">
        <v>28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RY20240126001</v>
      </c>
      <c r="D4" t="s">
        <v>16</v>
      </c>
      <c r="E4" t="str">
        <f>_xlfn.XLOOKUP(F4,预约送货单!Z:Z,预约送货单!F:F)</f>
        <v>CM501KW0009</v>
      </c>
      <c r="F4" t="str">
        <f t="shared" si="0"/>
        <v>CM501KW0009H0L</v>
      </c>
      <c r="G4">
        <f>VLOOKUP(D4&amp;B4&amp;A4,分仓ST!A:E,5,0)</f>
        <v>20</v>
      </c>
      <c r="H4" t="str">
        <f>_xlfn.XLOOKUP(E4,预约送货单!F:F,预约送货单!E:E)</f>
        <v>正品</v>
      </c>
      <c r="J4" t="str">
        <f>VLOOKUP(E4,预约送货单!F:N,9,0)</f>
        <v>2024-02-01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RY20240126001</v>
      </c>
      <c r="D5" t="s">
        <v>16</v>
      </c>
      <c r="E5" t="str">
        <f>_xlfn.XLOOKUP(F5,预约送货单!Z:Z,预约送货单!F:F)</f>
        <v>CM501KW0009</v>
      </c>
      <c r="F5" t="str">
        <f t="shared" si="0"/>
        <v>CM501KW0009H0M</v>
      </c>
      <c r="G5">
        <f>VLOOKUP(D5&amp;B5&amp;A5,分仓ST!A:E,5,0)</f>
        <v>20</v>
      </c>
      <c r="H5" t="str">
        <f>_xlfn.XLOOKUP(E5,预约送货单!F:F,预约送货单!E:E)</f>
        <v>正品</v>
      </c>
      <c r="J5" t="str">
        <f>VLOOKUP(E5,预约送货单!F:N,9,0)</f>
        <v>2024-02-01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RY20240126001</v>
      </c>
      <c r="D6" t="s">
        <v>16</v>
      </c>
      <c r="E6" t="str">
        <f>_xlfn.XLOOKUP(F6,预约送货单!Z:Z,预约送货单!F:F)</f>
        <v>CM501KW0009</v>
      </c>
      <c r="F6" t="str">
        <f t="shared" si="0"/>
        <v>CM501KW0009H0S</v>
      </c>
      <c r="G6">
        <f>VLOOKUP(D6&amp;B6&amp;A6,分仓ST!A:E,5,0)</f>
        <v>7</v>
      </c>
      <c r="H6" t="str">
        <f>_xlfn.XLOOKUP(E6,预约送货单!F:F,预约送货单!E:E)</f>
        <v>正品</v>
      </c>
      <c r="J6" t="str">
        <f>VLOOKUP(E6,预约送货单!F:N,9,0)</f>
        <v>2024-02-01</v>
      </c>
      <c r="K6" t="str">
        <f t="shared" si="1"/>
        <v>香港</v>
      </c>
    </row>
    <row r="7" spans="1:11">
      <c r="A7" t="s">
        <v>35</v>
      </c>
      <c r="B7" s="4" t="s">
        <v>39</v>
      </c>
      <c r="C7" t="str">
        <f>_xlfn.XLOOKUP(E7,预约送货单!F:F,预约送货单!D:D)</f>
        <v>RY20240126001</v>
      </c>
      <c r="D7" t="s">
        <v>16</v>
      </c>
      <c r="E7" t="str">
        <f>_xlfn.XLOOKUP(F7,预约送货单!Z:Z,预约送货单!F:F)</f>
        <v>CM501KW0009</v>
      </c>
      <c r="F7" t="str">
        <f t="shared" si="0"/>
        <v>CM501KW0009H0XL</v>
      </c>
      <c r="G7">
        <f>VLOOKUP(D7&amp;B7&amp;A7,分仓ST!A:E,5,0)</f>
        <v>16</v>
      </c>
      <c r="H7" t="str">
        <f>_xlfn.XLOOKUP(E7,预约送货单!F:F,预约送货单!E:E)</f>
        <v>正品</v>
      </c>
      <c r="J7" t="str">
        <f>VLOOKUP(E7,预约送货单!F:N,9,0)</f>
        <v>2024-02-01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RY20240126001</v>
      </c>
      <c r="D8" t="s">
        <v>25</v>
      </c>
      <c r="E8" t="str">
        <f>_xlfn.XLOOKUP(F8,预约送货单!Z:Z,预约送货单!F:F)</f>
        <v>CM501KW0009</v>
      </c>
      <c r="F8" t="str">
        <f t="shared" si="0"/>
        <v>CM501KW0009H0L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2024-02-01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RY20240126001</v>
      </c>
      <c r="D9" t="s">
        <v>25</v>
      </c>
      <c r="E9" t="str">
        <f>_xlfn.XLOOKUP(F9,预约送货单!Z:Z,预约送货单!F:F)</f>
        <v>CM501KW0009</v>
      </c>
      <c r="F9" t="str">
        <f t="shared" si="0"/>
        <v>CM501KW0009H0M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2024-02-01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RY20240126001</v>
      </c>
      <c r="D10" t="s">
        <v>25</v>
      </c>
      <c r="E10" t="str">
        <f>_xlfn.XLOOKUP(F10,预约送货单!Z:Z,预约送货单!F:F)</f>
        <v>CM501KW0009</v>
      </c>
      <c r="F10" t="str">
        <f t="shared" si="0"/>
        <v>CM501KW0009H0S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2024-02-01</v>
      </c>
      <c r="K10" t="str">
        <f t="shared" si="1"/>
        <v>武汉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RY20240126001</v>
      </c>
      <c r="D11" t="s">
        <v>25</v>
      </c>
      <c r="E11" t="str">
        <f>_xlfn.XLOOKUP(F11,预约送货单!Z:Z,预约送货单!F:F)</f>
        <v>CM501KW0009</v>
      </c>
      <c r="F11" t="str">
        <f t="shared" si="0"/>
        <v>CM501KW0009H0XL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2024-02-01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RY20240126001</v>
      </c>
      <c r="D12" t="s">
        <v>27</v>
      </c>
      <c r="E12" t="str">
        <f>_xlfn.XLOOKUP(F12,预约送货单!Z:Z,预约送货单!F:F)</f>
        <v>CM501KW0009</v>
      </c>
      <c r="F12" t="str">
        <f t="shared" si="0"/>
        <v>CM501KW0009H0L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2024-02-01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RY20240126001</v>
      </c>
      <c r="D13" t="s">
        <v>27</v>
      </c>
      <c r="E13" t="str">
        <f>_xlfn.XLOOKUP(F13,预约送货单!Z:Z,预约送货单!F:F)</f>
        <v>CM501KW0009</v>
      </c>
      <c r="F13" t="str">
        <f t="shared" si="0"/>
        <v>CM501KW0009H0M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2024-02-01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RY20240126001</v>
      </c>
      <c r="D14" t="s">
        <v>27</v>
      </c>
      <c r="E14" t="str">
        <f>_xlfn.XLOOKUP(F14,预约送货单!Z:Z,预约送货单!F:F)</f>
        <v>CM501KW0009</v>
      </c>
      <c r="F14" t="str">
        <f t="shared" si="0"/>
        <v>CM501KW0009H0S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2024-02-01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RY20240126001</v>
      </c>
      <c r="D15" t="s">
        <v>27</v>
      </c>
      <c r="E15" t="str">
        <f>_xlfn.XLOOKUP(F15,预约送货单!Z:Z,预约送货单!F:F)</f>
        <v>CM501KW0009</v>
      </c>
      <c r="F15" t="str">
        <f t="shared" si="0"/>
        <v>CM501KW0009H0XL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2024-02-01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T2" activePane="bottomRight" state="frozen"/>
      <selection/>
      <selection pane="topRight"/>
      <selection pane="bottomLeft"/>
      <selection pane="bottomRight" activeCell="V11" sqref="V11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40</v>
      </c>
      <c r="B1" s="45" t="s">
        <v>41</v>
      </c>
      <c r="C1" s="44" t="s">
        <v>42</v>
      </c>
      <c r="D1" s="44" t="s">
        <v>43</v>
      </c>
      <c r="E1" s="44" t="s">
        <v>5</v>
      </c>
      <c r="F1" s="44" t="s">
        <v>44</v>
      </c>
      <c r="G1" s="44" t="s">
        <v>45</v>
      </c>
      <c r="H1" s="44" t="s">
        <v>46</v>
      </c>
      <c r="I1" s="44" t="s">
        <v>47</v>
      </c>
      <c r="J1" s="44" t="s">
        <v>6</v>
      </c>
      <c r="K1" s="44" t="s">
        <v>4</v>
      </c>
      <c r="L1" s="44" t="s">
        <v>48</v>
      </c>
      <c r="M1" s="44" t="s">
        <v>49</v>
      </c>
      <c r="N1" s="44" t="s">
        <v>7</v>
      </c>
      <c r="O1" s="44" t="s">
        <v>50</v>
      </c>
      <c r="P1" s="44" t="s">
        <v>51</v>
      </c>
      <c r="Q1" s="44" t="s">
        <v>52</v>
      </c>
      <c r="R1" s="44" t="s">
        <v>53</v>
      </c>
      <c r="S1" s="44" t="s">
        <v>54</v>
      </c>
      <c r="T1" s="44" t="s">
        <v>55</v>
      </c>
      <c r="U1" s="44" t="s">
        <v>1</v>
      </c>
      <c r="V1" s="44" t="s">
        <v>56</v>
      </c>
      <c r="W1" s="44" t="s">
        <v>57</v>
      </c>
      <c r="X1" s="44" t="s">
        <v>58</v>
      </c>
      <c r="Y1" s="44" t="s">
        <v>59</v>
      </c>
      <c r="Z1" s="44" t="s">
        <v>3</v>
      </c>
      <c r="AA1" s="44" t="s">
        <v>60</v>
      </c>
      <c r="AB1" s="44" t="s">
        <v>34</v>
      </c>
      <c r="AC1" s="44" t="s">
        <v>61</v>
      </c>
      <c r="AD1" s="44" t="s">
        <v>62</v>
      </c>
      <c r="AE1" s="44" t="s">
        <v>63</v>
      </c>
      <c r="AF1" s="44" t="s">
        <v>64</v>
      </c>
      <c r="AG1" s="44" t="s">
        <v>65</v>
      </c>
      <c r="AH1" s="44" t="s">
        <v>66</v>
      </c>
      <c r="AI1" s="44" t="s">
        <v>67</v>
      </c>
    </row>
    <row r="2" s="44" customFormat="1" ht="13" spans="1:35">
      <c r="A2" s="46">
        <f>SUMIFS(装箱指令单批量导入!E:E,装箱指令单批量导入!D:D,Z2,装箱指令单批量导入!A:A,D2)</f>
        <v>25</v>
      </c>
      <c r="B2" s="46">
        <f t="shared" ref="B2:B13" si="0">A2-K2</f>
        <v>0</v>
      </c>
      <c r="C2" s="44" t="s">
        <v>68</v>
      </c>
      <c r="D2" s="44" t="s">
        <v>15</v>
      </c>
      <c r="E2" s="44" t="s">
        <v>19</v>
      </c>
      <c r="F2" s="44" t="s">
        <v>17</v>
      </c>
      <c r="G2" s="44" t="s">
        <v>69</v>
      </c>
      <c r="H2" s="44" t="s">
        <v>70</v>
      </c>
      <c r="I2" s="44" t="s">
        <v>71</v>
      </c>
      <c r="J2" s="44" t="s">
        <v>72</v>
      </c>
      <c r="K2" s="44">
        <v>25</v>
      </c>
      <c r="L2" s="44" t="s">
        <v>73</v>
      </c>
      <c r="M2" s="44">
        <v>0</v>
      </c>
      <c r="N2" s="44" t="s">
        <v>20</v>
      </c>
      <c r="O2" s="44" t="s">
        <v>74</v>
      </c>
      <c r="P2" s="44" t="s">
        <v>19</v>
      </c>
      <c r="Q2" s="44" t="s">
        <v>75</v>
      </c>
      <c r="R2" s="44" t="s">
        <v>75</v>
      </c>
      <c r="U2" s="44" t="s">
        <v>27</v>
      </c>
      <c r="V2" s="44" t="s">
        <v>76</v>
      </c>
      <c r="W2" s="44" t="s">
        <v>77</v>
      </c>
      <c r="Z2" s="44" t="s">
        <v>18</v>
      </c>
      <c r="AA2" s="44" t="s">
        <v>78</v>
      </c>
      <c r="AB2" s="44" t="s">
        <v>36</v>
      </c>
      <c r="AC2" s="44" t="s">
        <v>79</v>
      </c>
      <c r="AD2" s="44" t="s">
        <v>80</v>
      </c>
      <c r="AE2" s="44" t="s">
        <v>80</v>
      </c>
      <c r="AF2" s="44" t="s">
        <v>81</v>
      </c>
      <c r="AI2" s="44" t="s">
        <v>81</v>
      </c>
    </row>
    <row r="3" s="44" customFormat="1" ht="13" spans="1:35">
      <c r="A3" s="46">
        <f>SUMIFS(装箱指令单批量导入!E:E,装箱指令单批量导入!D:D,Z3,装箱指令单批量导入!A:A,D3)</f>
        <v>25</v>
      </c>
      <c r="B3" s="46">
        <f t="shared" si="0"/>
        <v>0</v>
      </c>
      <c r="C3" s="44" t="s">
        <v>68</v>
      </c>
      <c r="D3" s="44" t="s">
        <v>15</v>
      </c>
      <c r="E3" s="44" t="s">
        <v>19</v>
      </c>
      <c r="F3" s="44" t="s">
        <v>17</v>
      </c>
      <c r="G3" s="44" t="s">
        <v>69</v>
      </c>
      <c r="H3" s="44" t="s">
        <v>70</v>
      </c>
      <c r="I3" s="44" t="s">
        <v>71</v>
      </c>
      <c r="J3" s="44" t="s">
        <v>72</v>
      </c>
      <c r="K3" s="44">
        <v>25</v>
      </c>
      <c r="L3" s="44" t="s">
        <v>73</v>
      </c>
      <c r="M3" s="44">
        <v>0</v>
      </c>
      <c r="N3" s="44" t="s">
        <v>20</v>
      </c>
      <c r="O3" s="44" t="s">
        <v>74</v>
      </c>
      <c r="P3" s="44" t="s">
        <v>19</v>
      </c>
      <c r="Q3" s="44" t="s">
        <v>75</v>
      </c>
      <c r="R3" s="44" t="s">
        <v>75</v>
      </c>
      <c r="U3" s="44" t="s">
        <v>27</v>
      </c>
      <c r="V3" s="44" t="s">
        <v>76</v>
      </c>
      <c r="W3" s="44" t="s">
        <v>77</v>
      </c>
      <c r="Z3" s="44" t="s">
        <v>22</v>
      </c>
      <c r="AA3" s="44" t="s">
        <v>78</v>
      </c>
      <c r="AB3" s="44" t="s">
        <v>37</v>
      </c>
      <c r="AC3" s="44" t="s">
        <v>79</v>
      </c>
      <c r="AD3" s="44" t="s">
        <v>80</v>
      </c>
      <c r="AE3" s="44" t="s">
        <v>80</v>
      </c>
      <c r="AF3" s="44" t="s">
        <v>81</v>
      </c>
      <c r="AI3" s="44" t="s">
        <v>81</v>
      </c>
    </row>
    <row r="4" s="44" customFormat="1" ht="13" spans="1:35">
      <c r="A4" s="46">
        <f>SUMIFS(装箱指令单批量导入!E:E,装箱指令单批量导入!D:D,Z4,装箱指令单批量导入!A:A,D4)</f>
        <v>10</v>
      </c>
      <c r="B4" s="46">
        <f t="shared" si="0"/>
        <v>0</v>
      </c>
      <c r="C4" s="44" t="s">
        <v>68</v>
      </c>
      <c r="D4" s="44" t="s">
        <v>15</v>
      </c>
      <c r="E4" s="44" t="s">
        <v>19</v>
      </c>
      <c r="F4" s="44" t="s">
        <v>17</v>
      </c>
      <c r="G4" s="44" t="s">
        <v>69</v>
      </c>
      <c r="H4" s="44" t="s">
        <v>70</v>
      </c>
      <c r="I4" s="44" t="s">
        <v>71</v>
      </c>
      <c r="J4" s="44" t="s">
        <v>72</v>
      </c>
      <c r="K4" s="44">
        <v>10</v>
      </c>
      <c r="L4" s="44" t="s">
        <v>82</v>
      </c>
      <c r="M4" s="44">
        <v>0</v>
      </c>
      <c r="N4" s="44" t="s">
        <v>20</v>
      </c>
      <c r="O4" s="44" t="s">
        <v>74</v>
      </c>
      <c r="P4" s="44" t="s">
        <v>19</v>
      </c>
      <c r="Q4" s="44" t="s">
        <v>75</v>
      </c>
      <c r="R4" s="44" t="s">
        <v>75</v>
      </c>
      <c r="U4" s="44" t="s">
        <v>27</v>
      </c>
      <c r="V4" s="44" t="s">
        <v>76</v>
      </c>
      <c r="W4" s="44" t="s">
        <v>77</v>
      </c>
      <c r="Z4" s="44" t="s">
        <v>23</v>
      </c>
      <c r="AA4" s="44" t="s">
        <v>78</v>
      </c>
      <c r="AB4" s="44" t="s">
        <v>38</v>
      </c>
      <c r="AC4" s="44" t="s">
        <v>79</v>
      </c>
      <c r="AD4" s="44" t="s">
        <v>80</v>
      </c>
      <c r="AE4" s="44" t="s">
        <v>80</v>
      </c>
      <c r="AF4" s="44" t="s">
        <v>81</v>
      </c>
      <c r="AI4" s="44" t="s">
        <v>81</v>
      </c>
    </row>
    <row r="5" s="44" customFormat="1" ht="13" spans="1:35">
      <c r="A5" s="46">
        <f>SUMIFS(装箱指令单批量导入!E:E,装箱指令单批量导入!D:D,Z5,装箱指令单批量导入!A:A,D5)</f>
        <v>20</v>
      </c>
      <c r="B5" s="46">
        <f t="shared" si="0"/>
        <v>0</v>
      </c>
      <c r="C5" s="44" t="s">
        <v>68</v>
      </c>
      <c r="D5" s="44" t="s">
        <v>15</v>
      </c>
      <c r="E5" s="44" t="s">
        <v>19</v>
      </c>
      <c r="F5" s="44" t="s">
        <v>17</v>
      </c>
      <c r="G5" s="44" t="s">
        <v>69</v>
      </c>
      <c r="H5" s="44" t="s">
        <v>70</v>
      </c>
      <c r="I5" s="44" t="s">
        <v>71</v>
      </c>
      <c r="J5" s="44" t="s">
        <v>72</v>
      </c>
      <c r="K5" s="44">
        <v>20</v>
      </c>
      <c r="L5" s="44" t="s">
        <v>83</v>
      </c>
      <c r="M5" s="44">
        <v>0</v>
      </c>
      <c r="N5" s="44" t="s">
        <v>20</v>
      </c>
      <c r="O5" s="44" t="s">
        <v>74</v>
      </c>
      <c r="P5" s="44" t="s">
        <v>19</v>
      </c>
      <c r="Q5" s="44" t="s">
        <v>75</v>
      </c>
      <c r="R5" s="44" t="s">
        <v>75</v>
      </c>
      <c r="U5" s="44" t="s">
        <v>27</v>
      </c>
      <c r="V5" s="44" t="s">
        <v>76</v>
      </c>
      <c r="W5" s="44" t="s">
        <v>77</v>
      </c>
      <c r="Z5" s="44" t="s">
        <v>24</v>
      </c>
      <c r="AA5" s="44" t="s">
        <v>78</v>
      </c>
      <c r="AB5" s="44" t="s">
        <v>39</v>
      </c>
      <c r="AC5" s="44" t="s">
        <v>79</v>
      </c>
      <c r="AD5" s="44" t="s">
        <v>80</v>
      </c>
      <c r="AE5" s="44" t="s">
        <v>80</v>
      </c>
      <c r="AF5" s="44" t="s">
        <v>81</v>
      </c>
      <c r="AI5" s="44" t="s">
        <v>81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33</v>
      </c>
      <c r="D3" t="s">
        <v>86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88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89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90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91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92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93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94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95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96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97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98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99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100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101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102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103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104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105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106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107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108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109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110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111</v>
      </c>
      <c r="E51">
        <v>0</v>
      </c>
      <c r="F51">
        <f t="shared" si="5"/>
        <v>0</v>
      </c>
    </row>
    <row r="52" spans="1:6">
      <c r="A52" t="str">
        <f t="shared" si="3"/>
        <v>武汉仓XSCM501KW0009H0</v>
      </c>
      <c r="B52" t="str">
        <f t="shared" si="4"/>
        <v>武汉仓XS</v>
      </c>
      <c r="C52" t="s">
        <v>35</v>
      </c>
      <c r="D52" t="s">
        <v>88</v>
      </c>
      <c r="F52">
        <f t="shared" si="5"/>
        <v>0</v>
      </c>
    </row>
    <row r="53" spans="1:6">
      <c r="A53" t="str">
        <f t="shared" si="3"/>
        <v>武汉仓SCM501KW0009H0</v>
      </c>
      <c r="B53" t="str">
        <f t="shared" si="4"/>
        <v>武汉仓S</v>
      </c>
      <c r="C53" t="s">
        <v>35</v>
      </c>
      <c r="D53" t="s">
        <v>89</v>
      </c>
      <c r="E53">
        <v>2</v>
      </c>
      <c r="F53">
        <f t="shared" si="5"/>
        <v>2</v>
      </c>
    </row>
    <row r="54" spans="1:6">
      <c r="A54" t="str">
        <f t="shared" si="3"/>
        <v>武汉仓MCM501KW0009H0</v>
      </c>
      <c r="B54" t="str">
        <f t="shared" si="4"/>
        <v>武汉仓M</v>
      </c>
      <c r="C54" t="s">
        <v>35</v>
      </c>
      <c r="D54" t="s">
        <v>90</v>
      </c>
      <c r="E54">
        <v>2</v>
      </c>
      <c r="F54">
        <f t="shared" si="5"/>
        <v>2</v>
      </c>
    </row>
    <row r="55" spans="1:6">
      <c r="A55" t="str">
        <f t="shared" si="3"/>
        <v>武汉仓XLCM501KW0009H0</v>
      </c>
      <c r="B55" t="str">
        <f t="shared" si="4"/>
        <v>武汉仓XL</v>
      </c>
      <c r="C55" t="s">
        <v>35</v>
      </c>
      <c r="D55" t="s">
        <v>91</v>
      </c>
      <c r="E55">
        <v>2</v>
      </c>
      <c r="F55">
        <f t="shared" si="5"/>
        <v>2</v>
      </c>
    </row>
    <row r="56" spans="1:6">
      <c r="A56" t="str">
        <f t="shared" si="3"/>
        <v>武汉仓LCM501KW0009H0</v>
      </c>
      <c r="B56" t="str">
        <f t="shared" si="4"/>
        <v>武汉仓L</v>
      </c>
      <c r="C56" t="s">
        <v>35</v>
      </c>
      <c r="D56" t="s">
        <v>92</v>
      </c>
      <c r="E56">
        <v>2</v>
      </c>
      <c r="F56">
        <f t="shared" si="5"/>
        <v>2</v>
      </c>
    </row>
    <row r="57" spans="1:6">
      <c r="A57" t="str">
        <f t="shared" si="3"/>
        <v>香港仓XSCM501KW0009H0</v>
      </c>
      <c r="B57" t="str">
        <f t="shared" si="4"/>
        <v>香港仓XS</v>
      </c>
      <c r="C57" t="s">
        <v>35</v>
      </c>
      <c r="D57" t="s">
        <v>93</v>
      </c>
      <c r="E57">
        <v>0</v>
      </c>
      <c r="F57">
        <f t="shared" si="5"/>
        <v>0</v>
      </c>
    </row>
    <row r="58" spans="1:6">
      <c r="A58" t="str">
        <f t="shared" si="3"/>
        <v>香港仓SCM501KW0009H0</v>
      </c>
      <c r="B58" t="str">
        <f t="shared" si="4"/>
        <v>香港仓S</v>
      </c>
      <c r="C58" t="s">
        <v>35</v>
      </c>
      <c r="D58" t="s">
        <v>94</v>
      </c>
      <c r="E58">
        <v>7</v>
      </c>
      <c r="F58">
        <f t="shared" si="5"/>
        <v>7</v>
      </c>
    </row>
    <row r="59" spans="1:6">
      <c r="A59" t="str">
        <f t="shared" si="3"/>
        <v>香港仓LCM501KW0009H0</v>
      </c>
      <c r="B59" t="str">
        <f t="shared" si="4"/>
        <v>香港仓L</v>
      </c>
      <c r="C59" t="s">
        <v>35</v>
      </c>
      <c r="D59" t="s">
        <v>95</v>
      </c>
      <c r="E59">
        <v>20</v>
      </c>
      <c r="F59">
        <f t="shared" si="5"/>
        <v>20</v>
      </c>
    </row>
    <row r="60" spans="1:6">
      <c r="A60" t="str">
        <f t="shared" si="3"/>
        <v>香港仓MCM501KW0009H0</v>
      </c>
      <c r="B60" t="str">
        <f t="shared" si="4"/>
        <v>香港仓M</v>
      </c>
      <c r="C60" t="s">
        <v>35</v>
      </c>
      <c r="D60" t="s">
        <v>96</v>
      </c>
      <c r="E60">
        <v>20</v>
      </c>
      <c r="F60">
        <f t="shared" si="5"/>
        <v>20</v>
      </c>
    </row>
    <row r="61" spans="1:6">
      <c r="A61" t="str">
        <f t="shared" si="3"/>
        <v>香港仓XLCM501KW0009H0</v>
      </c>
      <c r="B61" t="str">
        <f t="shared" si="4"/>
        <v>香港仓XL</v>
      </c>
      <c r="C61" t="s">
        <v>35</v>
      </c>
      <c r="D61" t="s">
        <v>97</v>
      </c>
      <c r="E61">
        <v>16</v>
      </c>
      <c r="F61">
        <f t="shared" si="5"/>
        <v>16</v>
      </c>
    </row>
    <row r="62" spans="1:6">
      <c r="A62" t="str">
        <f t="shared" si="3"/>
        <v>南浦拍照样衣仓XSCM501KW0009H0</v>
      </c>
      <c r="B62" t="str">
        <f t="shared" si="4"/>
        <v>南浦拍照样衣仓XS</v>
      </c>
      <c r="C62" t="s">
        <v>35</v>
      </c>
      <c r="D62" t="s">
        <v>98</v>
      </c>
      <c r="F62">
        <f t="shared" si="5"/>
        <v>0</v>
      </c>
    </row>
    <row r="63" spans="1:6">
      <c r="A63" t="str">
        <f t="shared" si="3"/>
        <v>南浦拍照样衣仓SCM501KW0009H0</v>
      </c>
      <c r="B63" t="str">
        <f t="shared" si="4"/>
        <v>南浦拍照样衣仓S</v>
      </c>
      <c r="C63" t="s">
        <v>35</v>
      </c>
      <c r="D63" t="s">
        <v>99</v>
      </c>
      <c r="F63">
        <f t="shared" si="5"/>
        <v>0</v>
      </c>
    </row>
    <row r="64" spans="1:6">
      <c r="A64" t="str">
        <f t="shared" si="3"/>
        <v>南浦拍照样衣仓MCM501KW0009H0</v>
      </c>
      <c r="B64" t="str">
        <f t="shared" si="4"/>
        <v>南浦拍照样衣仓M</v>
      </c>
      <c r="C64" t="s">
        <v>35</v>
      </c>
      <c r="D64" t="s">
        <v>100</v>
      </c>
      <c r="F64">
        <f t="shared" si="5"/>
        <v>0</v>
      </c>
    </row>
    <row r="65" spans="1:6">
      <c r="A65" t="str">
        <f t="shared" si="3"/>
        <v>南浦拍照样衣仓LCM501KW0009H0</v>
      </c>
      <c r="B65" t="str">
        <f t="shared" si="4"/>
        <v>南浦拍照样衣仓L</v>
      </c>
      <c r="C65" t="s">
        <v>35</v>
      </c>
      <c r="D65" t="s">
        <v>101</v>
      </c>
      <c r="F65">
        <f t="shared" si="5"/>
        <v>0</v>
      </c>
    </row>
    <row r="66" spans="1:6">
      <c r="A66" t="str">
        <f t="shared" si="3"/>
        <v>南浦拍照样衣仓XLCM501KW0009H0</v>
      </c>
      <c r="B66" t="str">
        <f t="shared" si="4"/>
        <v>南浦拍照样衣仓XL</v>
      </c>
      <c r="C66" t="s">
        <v>35</v>
      </c>
      <c r="D66" t="s">
        <v>102</v>
      </c>
      <c r="F66">
        <f t="shared" si="5"/>
        <v>0</v>
      </c>
    </row>
    <row r="67" spans="1:6">
      <c r="A67" t="str">
        <f t="shared" si="3"/>
        <v>南浦拍照样衣仓FCM501KW0009H0</v>
      </c>
      <c r="B67" t="str">
        <f t="shared" si="4"/>
        <v>南浦拍照样衣仓F</v>
      </c>
      <c r="C67" t="s">
        <v>35</v>
      </c>
      <c r="D67" t="s">
        <v>103</v>
      </c>
      <c r="F67">
        <f t="shared" si="5"/>
        <v>0</v>
      </c>
    </row>
    <row r="68" spans="1:6">
      <c r="A68" t="str">
        <f t="shared" si="3"/>
        <v>南浦正品仓SCM501KW0009H0</v>
      </c>
      <c r="B68" t="str">
        <f t="shared" si="4"/>
        <v>南浦正品仓S</v>
      </c>
      <c r="C68" t="s">
        <v>35</v>
      </c>
      <c r="D68" t="s">
        <v>104</v>
      </c>
      <c r="E68">
        <v>1</v>
      </c>
      <c r="F68">
        <f t="shared" si="5"/>
        <v>1</v>
      </c>
    </row>
    <row r="69" spans="1:6">
      <c r="A69" t="str">
        <f t="shared" ref="A69:A100" si="6">B69&amp;C69</f>
        <v>南浦正品仓XSCM501KW0009H0</v>
      </c>
      <c r="B69" t="str">
        <f t="shared" ref="B69:B100" si="7">RIGHT(D69,LEN(D69)-FIND(":",D69,1))</f>
        <v>南浦正品仓XS</v>
      </c>
      <c r="C69" t="s">
        <v>35</v>
      </c>
      <c r="D69" t="s">
        <v>105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南浦正品仓MCM501KW0009H0</v>
      </c>
      <c r="B70" t="str">
        <f t="shared" si="7"/>
        <v>南浦正品仓M</v>
      </c>
      <c r="C70" t="s">
        <v>35</v>
      </c>
      <c r="D70" t="s">
        <v>106</v>
      </c>
      <c r="E70">
        <v>3</v>
      </c>
      <c r="F70">
        <f t="shared" si="8"/>
        <v>3</v>
      </c>
    </row>
    <row r="71" spans="1:6">
      <c r="A71" t="str">
        <f t="shared" si="6"/>
        <v>南浦正品仓XLCM501KW0009H0</v>
      </c>
      <c r="B71" t="str">
        <f t="shared" si="7"/>
        <v>南浦正品仓XL</v>
      </c>
      <c r="C71" t="s">
        <v>35</v>
      </c>
      <c r="D71" t="s">
        <v>107</v>
      </c>
      <c r="E71">
        <v>2</v>
      </c>
      <c r="F71">
        <f t="shared" si="8"/>
        <v>2</v>
      </c>
    </row>
    <row r="72" spans="1:6">
      <c r="A72" t="str">
        <f t="shared" si="6"/>
        <v>南浦正品仓LCM501KW0009H0</v>
      </c>
      <c r="B72" t="str">
        <f t="shared" si="7"/>
        <v>南浦正品仓L</v>
      </c>
      <c r="C72" t="s">
        <v>35</v>
      </c>
      <c r="D72" t="s">
        <v>108</v>
      </c>
      <c r="E72">
        <v>3</v>
      </c>
      <c r="F72">
        <f t="shared" si="8"/>
        <v>3</v>
      </c>
    </row>
    <row r="73" spans="1:6">
      <c r="A73" t="str">
        <f t="shared" si="6"/>
        <v>武汉仓FCM501KW0009H0</v>
      </c>
      <c r="B73" t="str">
        <f t="shared" si="7"/>
        <v>武汉仓F</v>
      </c>
      <c r="C73" t="s">
        <v>35</v>
      </c>
      <c r="D73" t="s">
        <v>109</v>
      </c>
      <c r="F73">
        <f t="shared" si="8"/>
        <v>0</v>
      </c>
    </row>
    <row r="74" spans="1:6">
      <c r="A74" t="str">
        <f t="shared" si="6"/>
        <v>香港仓FCM501KW0009H0</v>
      </c>
      <c r="B74" t="str">
        <f t="shared" si="7"/>
        <v>香港仓F</v>
      </c>
      <c r="C74" t="s">
        <v>35</v>
      </c>
      <c r="D74" t="s">
        <v>110</v>
      </c>
      <c r="F74">
        <f t="shared" si="8"/>
        <v>0</v>
      </c>
    </row>
    <row r="75" spans="1:6">
      <c r="A75" t="str">
        <f t="shared" si="6"/>
        <v>南浦正品仓FCM501KW0009H0</v>
      </c>
      <c r="B75" t="str">
        <f t="shared" si="7"/>
        <v>南浦正品仓F</v>
      </c>
      <c r="C75" t="s">
        <v>35</v>
      </c>
      <c r="D75" t="s">
        <v>111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112</v>
      </c>
      <c r="B1" s="4" t="s">
        <v>113</v>
      </c>
      <c r="C1" s="4" t="s">
        <v>114</v>
      </c>
      <c r="D1" s="4" t="s">
        <v>115</v>
      </c>
      <c r="E1" s="4" t="s">
        <v>116</v>
      </c>
      <c r="F1" s="4" t="s">
        <v>60</v>
      </c>
      <c r="G1" s="4" t="s">
        <v>33</v>
      </c>
      <c r="H1" s="4" t="s">
        <v>117</v>
      </c>
      <c r="I1" s="4" t="s">
        <v>118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5" t="s">
        <v>124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125</v>
      </c>
      <c r="V1" s="9" t="s">
        <v>126</v>
      </c>
      <c r="W1" s="4" t="s">
        <v>61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127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128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129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130</v>
      </c>
      <c r="BC1" s="4" t="s">
        <v>61</v>
      </c>
    </row>
    <row r="2" s="2" customFormat="1" ht="42" customHeight="1" spans="1:55">
      <c r="A2" s="10" t="s">
        <v>112</v>
      </c>
      <c r="B2" s="11" t="s">
        <v>113</v>
      </c>
      <c r="C2" s="11" t="s">
        <v>114</v>
      </c>
      <c r="D2" s="11" t="s">
        <v>115</v>
      </c>
      <c r="E2" s="11" t="s">
        <v>116</v>
      </c>
      <c r="F2" s="11" t="s">
        <v>60</v>
      </c>
      <c r="G2" s="11" t="s">
        <v>33</v>
      </c>
      <c r="H2" s="11" t="s">
        <v>117</v>
      </c>
      <c r="I2" s="11" t="s">
        <v>118</v>
      </c>
      <c r="J2" s="11" t="s">
        <v>118</v>
      </c>
      <c r="K2" s="11" t="s">
        <v>119</v>
      </c>
      <c r="L2" s="11" t="s">
        <v>120</v>
      </c>
      <c r="M2" s="11" t="s">
        <v>121</v>
      </c>
      <c r="N2" s="16" t="s">
        <v>122</v>
      </c>
      <c r="O2" s="17" t="s">
        <v>123</v>
      </c>
      <c r="P2" s="18" t="s">
        <v>124</v>
      </c>
      <c r="Q2" s="25" t="s">
        <v>38</v>
      </c>
      <c r="R2" s="25" t="s">
        <v>37</v>
      </c>
      <c r="S2" s="25" t="s">
        <v>36</v>
      </c>
      <c r="T2" s="25" t="s">
        <v>39</v>
      </c>
      <c r="U2" s="25" t="s">
        <v>125</v>
      </c>
      <c r="V2" s="25" t="s">
        <v>126</v>
      </c>
      <c r="W2" s="26" t="s">
        <v>61</v>
      </c>
      <c r="X2" s="27" t="s">
        <v>124</v>
      </c>
      <c r="Y2" s="30" t="s">
        <v>38</v>
      </c>
      <c r="Z2" s="30" t="s">
        <v>37</v>
      </c>
      <c r="AA2" s="30" t="s">
        <v>36</v>
      </c>
      <c r="AB2" s="30" t="s">
        <v>39</v>
      </c>
      <c r="AC2" s="30" t="s">
        <v>125</v>
      </c>
      <c r="AD2" s="30" t="s">
        <v>25</v>
      </c>
      <c r="AE2" s="31" t="s">
        <v>61</v>
      </c>
      <c r="AF2" s="32" t="s">
        <v>124</v>
      </c>
      <c r="AG2" s="34" t="s">
        <v>38</v>
      </c>
      <c r="AH2" s="34" t="s">
        <v>37</v>
      </c>
      <c r="AI2" s="34" t="s">
        <v>36</v>
      </c>
      <c r="AJ2" s="34" t="s">
        <v>39</v>
      </c>
      <c r="AK2" s="34" t="s">
        <v>125</v>
      </c>
      <c r="AL2" s="34" t="s">
        <v>16</v>
      </c>
      <c r="AM2" s="35" t="s">
        <v>61</v>
      </c>
      <c r="AN2" s="36" t="s">
        <v>124</v>
      </c>
      <c r="AO2" s="39" t="s">
        <v>38</v>
      </c>
      <c r="AP2" s="39" t="s">
        <v>37</v>
      </c>
      <c r="AQ2" s="39" t="s">
        <v>36</v>
      </c>
      <c r="AR2" s="39" t="s">
        <v>39</v>
      </c>
      <c r="AS2" s="39" t="s">
        <v>125</v>
      </c>
      <c r="AT2" s="39" t="s">
        <v>27</v>
      </c>
      <c r="AU2" s="40" t="s">
        <v>61</v>
      </c>
      <c r="AV2" s="41" t="s">
        <v>124</v>
      </c>
      <c r="AW2" s="41" t="s">
        <v>38</v>
      </c>
      <c r="AX2" s="41" t="s">
        <v>37</v>
      </c>
      <c r="AY2" s="41" t="s">
        <v>36</v>
      </c>
      <c r="AZ2" s="41" t="s">
        <v>39</v>
      </c>
      <c r="BA2" s="41" t="s">
        <v>125</v>
      </c>
      <c r="BB2" s="41" t="s">
        <v>130</v>
      </c>
      <c r="BC2" s="41" t="s">
        <v>61</v>
      </c>
    </row>
    <row r="3" s="3" customFormat="1" ht="29" customHeight="1" spans="1:55">
      <c r="A3" s="12">
        <v>45317</v>
      </c>
      <c r="B3" s="13"/>
      <c r="C3" s="13"/>
      <c r="D3" s="13" t="s">
        <v>131</v>
      </c>
      <c r="E3" s="13"/>
      <c r="F3" s="13"/>
      <c r="G3" s="13" t="s">
        <v>35</v>
      </c>
      <c r="H3" s="13" t="s">
        <v>132</v>
      </c>
      <c r="I3" s="13" t="s">
        <v>133</v>
      </c>
      <c r="J3" s="13" t="s">
        <v>134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135</v>
      </c>
      <c r="P3" s="21"/>
      <c r="Q3" s="13">
        <v>10</v>
      </c>
      <c r="R3" s="13">
        <v>25</v>
      </c>
      <c r="S3" s="13">
        <v>25</v>
      </c>
      <c r="T3" s="13">
        <v>20</v>
      </c>
      <c r="U3" s="13"/>
      <c r="V3" s="28">
        <v>80</v>
      </c>
      <c r="W3" s="19"/>
      <c r="X3" s="21"/>
      <c r="Y3" s="13">
        <v>2</v>
      </c>
      <c r="Z3" s="13">
        <v>2</v>
      </c>
      <c r="AA3" s="13">
        <v>2</v>
      </c>
      <c r="AB3" s="13">
        <v>2</v>
      </c>
      <c r="AC3" s="13"/>
      <c r="AD3" s="28">
        <v>8</v>
      </c>
      <c r="AE3" s="19"/>
      <c r="AF3" s="21">
        <v>0</v>
      </c>
      <c r="AG3" s="13">
        <v>7</v>
      </c>
      <c r="AH3" s="13">
        <v>20</v>
      </c>
      <c r="AI3" s="13">
        <v>20</v>
      </c>
      <c r="AJ3" s="13">
        <v>16</v>
      </c>
      <c r="AK3" s="13"/>
      <c r="AL3" s="28">
        <v>63</v>
      </c>
      <c r="AM3" s="37"/>
      <c r="AN3" s="21">
        <v>0</v>
      </c>
      <c r="AO3" s="13">
        <v>1</v>
      </c>
      <c r="AP3" s="13">
        <v>3</v>
      </c>
      <c r="AQ3" s="13">
        <v>3</v>
      </c>
      <c r="AR3" s="13">
        <v>2</v>
      </c>
      <c r="AS3" s="13">
        <v>0</v>
      </c>
      <c r="AT3" s="28">
        <v>9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136</v>
      </c>
    </row>
    <row r="17" spans="1:1">
      <c r="A17" s="1" t="s">
        <v>137</v>
      </c>
    </row>
    <row r="18" spans="1:1">
      <c r="A18" s="1" t="s">
        <v>138</v>
      </c>
    </row>
    <row r="19" spans="1:1">
      <c r="A19" s="1" t="s">
        <v>139</v>
      </c>
    </row>
    <row r="32" spans="1:1">
      <c r="A32" s="1" t="s">
        <v>140</v>
      </c>
    </row>
    <row r="53" spans="1:1">
      <c r="A53" s="1" t="s">
        <v>141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2024-01-26T07:43:38Z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