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33" name="ID_A9B5922B6F3C4D09913C139A9AA61CC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03744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<sst xmlns="http://schemas.openxmlformats.org/spreadsheetml/2006/main" count="492" uniqueCount="142">
  <si>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</si>
  <si>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</si>
  <si>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</si>
  <si>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</si>
  <si>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</si>
  <si>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</si>
  <si>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</si>
  <si>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</si>
  <si>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</si>
  <si>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</si>
  <si>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</si>
  <si>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</si>
  <si>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</si>
  <si>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</si>
  <si>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</si>
  <si>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RY20240125023</t>
  </si>
  <si>
    <t>香港仓</t>
  </si>
  <si>
    <t>CW403PL0033</t>
  </si>
  <si>
    <t>CW403PL0033B0L</t>
  </si>
  <si>
    <t>正品</t>
  </si>
  <si>
    <t>2024-01-25</t>
  </si>
  <si>
    <t>香港</t>
  </si>
  <si>
    <t>CW403PL0033B0M</t>
  </si>
  <si>
    <t>CW403PL0033B0S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</si>
  <si>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</si>
  <si>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</si>
  <si>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</si>
  <si>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</si>
  <si>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</si>
  <si>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</si>
  <si>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</si>
  <si>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</si>
  <si>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</si>
  <si>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</si>
  <si>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CW403PL0033B0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</si>
  <si>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</si>
  <si>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</si>
  <si>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</si>
  <si>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</si>
  <si>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</si>
  <si>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</si>
  <si>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</si>
  <si>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</si>
  <si>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</si>
  <si>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</si>
  <si>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</si>
  <si>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</si>
  <si>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</si>
  <si>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</si>
  <si>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</si>
  <si>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</si>
  <si>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</si>
  <si>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</si>
  <si>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</si>
  <si>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</si>
  <si>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</si>
  <si>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</si>
  <si>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</si>
  <si>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</si>
  <si>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</si>
  <si>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</si>
  <si>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</si>
  <si>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</si>
  <si>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</si>
  <si>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</si>
  <si>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</si>
  <si>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</si>
  <si>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</si>
  <si>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森羽</t>
  </si>
  <si>
    <t>400042</t>
  </si>
  <si>
    <t>113</t>
  </si>
  <si>
    <t>3390</t>
  </si>
  <si>
    <t>全时段</t>
  </si>
  <si>
    <t>MO20231212411</t>
  </si>
  <si>
    <t>CHESTER CHARLES</t>
  </si>
  <si>
    <t>翻单</t>
  </si>
  <si>
    <t>正黑</t>
  </si>
  <si>
    <t>CMT</t>
  </si>
  <si>
    <t>赖清友</t>
  </si>
  <si>
    <t>5650</t>
  </si>
  <si>
    <t>8023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</si>
  <si>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</si>
  <si>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</si>
  <si>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</si>
  <si>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</si>
  <si>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</si>
  <si>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</si>
  <si>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</si>
  <si>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</si>
  <si>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</si>
  <si>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</si>
  <si>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</si>
  <si>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</si>
  <si>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</si>
  <si>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</si>
  <si>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</si>
  <si>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</si>
  <si>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</si>
  <si>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</si>
  <si>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</si>
  <si>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</si>
  <si>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</si>
  <si>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</si>
  <si>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</si>
  <si>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</si>
  <si>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</si>
  <si>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</si>
  <si>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</si>
  <si>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</si>
  <si>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</si>
  <si>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</si>
  <si>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</si>
  <si>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</si>
  <si>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</si>
  <si>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</si>
  <si>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</si>
  <si>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</si>
  <si>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</si>
  <si>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</si>
  <si>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</si>
  <si>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</si>
  <si>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</si>
  <si>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</si>
  <si>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</si>
  <si>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</si>
  <si>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</si>
  <si>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</si>
  <si>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</si>
  <si>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</si>
  <si>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</si>
  <si>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</si>
  <si>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</si>
  <si>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</si>
  <si>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工厂出货</t>
  </si>
  <si>
    <t>9月选款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</si>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</sst>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6.7707291667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A9B5922B6F3C4D09913C139A9AA61CC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1">
        <s v="货号"/>
        <s v="CW403PL0033B0"/>
        <m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工厂出货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1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71"/>
        <m/>
      </sharedItems>
    </cacheField>
    <cacheField name="M" numFmtId="0">
      <sharedItems containsBlank="1" containsNumber="1" containsInteger="1" containsMixedTypes="1" count="3">
        <s v="M"/>
        <n v="50"/>
        <m/>
      </sharedItems>
    </cacheField>
    <cacheField name="L" numFmtId="0">
      <sharedItems containsBlank="1" containsNumber="1" containsInteger="1" containsMixedTypes="1" count="3">
        <s v="L"/>
        <n v="3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51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5"/>
        <m/>
      </sharedItems>
    </cacheField>
    <cacheField name="香港仓M" numFmtId="0">
      <sharedItems containsBlank="1" containsNumber="1" containsInteger="1" containsMixedTypes="1" count="3">
        <s v="M"/>
        <n v="25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34"/>
        <m/>
      </sharedItems>
    </cacheField>
    <cacheField name="南浦正品仓M" numFmtId="0">
      <sharedItems containsBlank="1" containsNumber="1" containsInteger="1" containsMixedTypes="1" count="3">
        <s v="M"/>
        <n v="23"/>
        <m/>
      </sharedItems>
    </cacheField>
    <cacheField name="南浦正品仓L" numFmtId="0">
      <sharedItems containsBlank="1" containsNumber="1" containsInteger="1" containsMixedTypes="1" count="3">
        <s v="L"/>
        <n v="1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7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2">
        <item x="2"/>
        <item x="0"/>
        <item m="1" x="70"/>
        <item m="1" x="69"/>
        <item m="1" x="66"/>
        <item m="1" x="67"/>
        <item m="1" x="68"/>
        <item m="1" x="32"/>
        <item m="1" x="64"/>
        <item m="1" x="62"/>
        <item m="1" x="65"/>
        <item m="1" x="63"/>
        <item m="1" x="61"/>
        <item m="1" x="60"/>
        <item m="1" x="58"/>
        <item m="1" x="59"/>
        <item m="1" x="57"/>
        <item m="1" x="56"/>
        <item m="1" x="55"/>
        <item m="1" x="54"/>
        <item m="1" x="53"/>
        <item m="1" x="52"/>
        <item m="1" x="50"/>
        <item m="1" x="51"/>
        <item m="1" x="48"/>
        <item m="1" x="49"/>
        <item m="1" x="47"/>
        <item m="1" x="46"/>
        <item m="1" x="45"/>
        <item m="1" x="44"/>
        <item m="1" x="37"/>
        <item m="1" x="38"/>
        <item m="1" x="39"/>
        <item m="1" x="40"/>
        <item m="1" x="41"/>
        <item m="1" x="42"/>
        <item m="1" x="43"/>
        <item m="1" x="36"/>
        <item m="1" x="35"/>
        <item m="1" x="34"/>
        <item m="1" x="33"/>
        <item m="1" x="30"/>
        <item m="1" x="31"/>
        <item m="1" x="29"/>
        <item m="1" x="25"/>
        <item m="1" x="26"/>
        <item m="1" x="27"/>
        <item m="1" x="28"/>
        <item m="1" x="23"/>
        <item m="1" x="24"/>
        <item m="1" x="20"/>
        <item m="1" x="21"/>
        <item m="1" x="22"/>
        <item m="1" x="19"/>
        <item m="1" x="7"/>
        <item m="1" x="18"/>
        <item m="1" x="17"/>
        <item m="1" x="16"/>
        <item m="1" x="14"/>
        <item m="1" x="15"/>
        <item m="1" x="13"/>
        <item m="1" x="12"/>
        <item m="1" x="11"/>
        <item m="1" x="10"/>
        <item m="1" x="8"/>
        <item m="1" x="9"/>
        <item m="1" x="6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6" sqref="E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23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34</v>
      </c>
      <c r="F10" t="s">
        <v>19</v>
      </c>
      <c r="H10" t="s">
        <v>20</v>
      </c>
      <c r="I10" t="s">
        <v>27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RY20240125023</v>
      </c>
      <c r="D4" t="s">
        <v>16</v>
      </c>
      <c r="E4" t="str">
        <f>_xlfn.XLOOKUP(F4,预约送货单!Z:Z,预约送货单!F:F)</f>
        <v>CW403PL0033</v>
      </c>
      <c r="F4" t="str">
        <f t="shared" si="0"/>
        <v>CW403PL0033B0L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2024-01-25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RY20240125023</v>
      </c>
      <c r="D5" t="s">
        <v>16</v>
      </c>
      <c r="E5" t="str">
        <f>_xlfn.XLOOKUP(F5,预约送货单!Z:Z,预约送货单!F:F)</f>
        <v>CW403PL0033</v>
      </c>
      <c r="F5" t="str">
        <f t="shared" si="0"/>
        <v>CW403PL0033B0M</v>
      </c>
      <c r="G5">
        <f>VLOOKUP(D5&amp;B5&amp;A5,分仓ST!A:E,5,0)</f>
        <v>25</v>
      </c>
      <c r="H5" t="str">
        <f>_xlfn.XLOOKUP(E5,预约送货单!F:F,预约送货单!E:E)</f>
        <v>正品</v>
      </c>
      <c r="J5" t="str">
        <f>VLOOKUP(E5,预约送货单!F:N,9,0)</f>
        <v>2024-01-25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RY20240125023</v>
      </c>
      <c r="D6" t="s">
        <v>16</v>
      </c>
      <c r="E6" t="str">
        <f>_xlfn.XLOOKUP(F6,预约送货单!Z:Z,预约送货单!F:F)</f>
        <v>CW403PL0033</v>
      </c>
      <c r="F6" t="str">
        <f t="shared" si="0"/>
        <v>CW403PL0033B0S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2024-01-25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RY20240125023</v>
      </c>
      <c r="D7" t="s">
        <v>24</v>
      </c>
      <c r="E7" t="str">
        <f>_xlfn.XLOOKUP(F7,预约送货单!Z:Z,预约送货单!F:F)</f>
        <v>CW403PL0033</v>
      </c>
      <c r="F7" t="str">
        <f t="shared" si="0"/>
        <v>CW403PL0033B0L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2024-01-25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RY20240125023</v>
      </c>
      <c r="D8" t="s">
        <v>24</v>
      </c>
      <c r="E8" t="str">
        <f>_xlfn.XLOOKUP(F8,预约送货单!Z:Z,预约送货单!F:F)</f>
        <v>CW403PL0033</v>
      </c>
      <c r="F8" t="str">
        <f t="shared" si="0"/>
        <v>CW403PL0033B0M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2024-01-25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RY20240125023</v>
      </c>
      <c r="D9" t="s">
        <v>24</v>
      </c>
      <c r="E9" t="str">
        <f>_xlfn.XLOOKUP(F9,预约送货单!Z:Z,预约送货单!F:F)</f>
        <v>CW403PL0033</v>
      </c>
      <c r="F9" t="str">
        <f t="shared" si="0"/>
        <v>CW403PL0033B0S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2024-01-25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RY20240125023</v>
      </c>
      <c r="D10" t="s">
        <v>26</v>
      </c>
      <c r="E10" t="str">
        <f>_xlfn.XLOOKUP(F10,预约送货单!Z:Z,预约送货单!F:F)</f>
        <v>CW403PL0033</v>
      </c>
      <c r="F10" t="str">
        <f t="shared" si="0"/>
        <v>CW403PL0033B0L</v>
      </c>
      <c r="G10">
        <f>VLOOKUP(D10&amp;B10&amp;A10,分仓ST!A:E,5,0)</f>
        <v>13</v>
      </c>
      <c r="H10" t="str">
        <f>_xlfn.XLOOKUP(E10,预约送货单!F:F,预约送货单!E:E)</f>
        <v>正品</v>
      </c>
      <c r="J10" t="str">
        <f>VLOOKUP(E10,预约送货单!F:N,9,0)</f>
        <v>2024-01-25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RY20240125023</v>
      </c>
      <c r="D11" t="s">
        <v>26</v>
      </c>
      <c r="E11" t="str">
        <f>_xlfn.XLOOKUP(F11,预约送货单!Z:Z,预约送货单!F:F)</f>
        <v>CW403PL0033</v>
      </c>
      <c r="F11" t="str">
        <f t="shared" si="0"/>
        <v>CW403PL0033B0M</v>
      </c>
      <c r="G11">
        <f>VLOOKUP(D11&amp;B11&amp;A11,分仓ST!A:E,5,0)</f>
        <v>23</v>
      </c>
      <c r="H11" t="str">
        <f>_xlfn.XLOOKUP(E11,预约送货单!F:F,预约送货单!E:E)</f>
        <v>正品</v>
      </c>
      <c r="J11" t="str">
        <f>VLOOKUP(E11,预约送货单!F:N,9,0)</f>
        <v>2024-01-25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RY20240125023</v>
      </c>
      <c r="D12" t="s">
        <v>26</v>
      </c>
      <c r="E12" t="str">
        <f>_xlfn.XLOOKUP(F12,预约送货单!Z:Z,预约送货单!F:F)</f>
        <v>CW403PL0033</v>
      </c>
      <c r="F12" t="str">
        <f t="shared" si="0"/>
        <v>CW403PL0033B0S</v>
      </c>
      <c r="G12">
        <f>VLOOKUP(D12&amp;B12&amp;A12,分仓ST!A:E,5,0)</f>
        <v>34</v>
      </c>
      <c r="H12" t="str">
        <f>_xlfn.XLOOKUP(E12,预约送货单!F:F,预约送货单!E:E)</f>
        <v>正品</v>
      </c>
      <c r="J12" t="str">
        <f>VLOOKUP(E12,预约送货单!F:N,9,0)</f>
        <v>2024-01-25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30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30</v>
      </c>
      <c r="L2" s="44" t="s">
        <v>71</v>
      </c>
      <c r="M2" s="44">
        <v>0</v>
      </c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C2" s="44" t="s">
        <v>77</v>
      </c>
      <c r="AD2" s="44" t="s">
        <v>78</v>
      </c>
      <c r="AE2" s="44" t="s">
        <v>78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50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50</v>
      </c>
      <c r="L3" s="44" t="s">
        <v>79</v>
      </c>
      <c r="M3" s="44">
        <v>0</v>
      </c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C3" s="44" t="s">
        <v>77</v>
      </c>
      <c r="AD3" s="44" t="s">
        <v>78</v>
      </c>
      <c r="AE3" s="44" t="s">
        <v>78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71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71</v>
      </c>
      <c r="L4" s="44" t="s">
        <v>80</v>
      </c>
      <c r="M4" s="44">
        <v>0</v>
      </c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C4" s="44" t="s">
        <v>77</v>
      </c>
      <c r="AD4" s="44" t="s">
        <v>78</v>
      </c>
      <c r="AE4" s="44" t="s">
        <v>78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武汉仓XSCW403PL0033B0</v>
      </c>
      <c r="B52" t="str">
        <f t="shared" si="4"/>
        <v>武汉仓XS</v>
      </c>
      <c r="C52" t="s">
        <v>34</v>
      </c>
      <c r="D52" t="s">
        <v>85</v>
      </c>
      <c r="F52">
        <f t="shared" si="5"/>
        <v>0</v>
      </c>
    </row>
    <row r="53" spans="1:6">
      <c r="A53" t="str">
        <f t="shared" si="3"/>
        <v>武汉仓SCW403PL0033B0</v>
      </c>
      <c r="B53" t="str">
        <f t="shared" si="4"/>
        <v>武汉仓S</v>
      </c>
      <c r="C53" t="s">
        <v>34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武汉仓MCW403PL0033B0</v>
      </c>
      <c r="B54" t="str">
        <f t="shared" si="4"/>
        <v>武汉仓M</v>
      </c>
      <c r="C54" t="s">
        <v>34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武汉仓XLCW403PL0033B0</v>
      </c>
      <c r="B55" t="str">
        <f t="shared" si="4"/>
        <v>武汉仓XL</v>
      </c>
      <c r="C55" t="s">
        <v>34</v>
      </c>
      <c r="D55" t="s">
        <v>88</v>
      </c>
      <c r="E55"/>
      <c r="F55">
        <f t="shared" si="5"/>
        <v>0</v>
      </c>
    </row>
    <row r="56" spans="1:6">
      <c r="A56" t="str">
        <f t="shared" si="3"/>
        <v>武汉仓LCW403PL0033B0</v>
      </c>
      <c r="B56" t="str">
        <f t="shared" si="4"/>
        <v>武汉仓L</v>
      </c>
      <c r="C56" t="s">
        <v>34</v>
      </c>
      <c r="D56" t="s">
        <v>89</v>
      </c>
      <c r="E56">
        <v>2</v>
      </c>
      <c r="F56">
        <f t="shared" si="5"/>
        <v>2</v>
      </c>
    </row>
    <row r="57" spans="1:6">
      <c r="A57" t="str">
        <f t="shared" si="3"/>
        <v>香港仓XSCW403PL0033B0</v>
      </c>
      <c r="B57" t="str">
        <f t="shared" si="4"/>
        <v>香港仓XS</v>
      </c>
      <c r="C57" t="s">
        <v>34</v>
      </c>
      <c r="D57" t="s">
        <v>90</v>
      </c>
      <c r="E57">
        <v>0</v>
      </c>
      <c r="F57">
        <f t="shared" si="5"/>
        <v>0</v>
      </c>
    </row>
    <row r="58" spans="1:6">
      <c r="A58" t="str">
        <f t="shared" si="3"/>
        <v>香港仓SCW403PL0033B0</v>
      </c>
      <c r="B58" t="str">
        <f t="shared" si="4"/>
        <v>香港仓S</v>
      </c>
      <c r="C58" t="s">
        <v>34</v>
      </c>
      <c r="D58" t="s">
        <v>91</v>
      </c>
      <c r="E58">
        <v>35</v>
      </c>
      <c r="F58">
        <f t="shared" si="5"/>
        <v>35</v>
      </c>
    </row>
    <row r="59" spans="1:6">
      <c r="A59" t="str">
        <f t="shared" si="3"/>
        <v>香港仓LCW403PL0033B0</v>
      </c>
      <c r="B59" t="str">
        <f t="shared" si="4"/>
        <v>香港仓L</v>
      </c>
      <c r="C59" t="s">
        <v>34</v>
      </c>
      <c r="D59" t="s">
        <v>92</v>
      </c>
      <c r="E59">
        <v>15</v>
      </c>
      <c r="F59">
        <f t="shared" si="5"/>
        <v>15</v>
      </c>
    </row>
    <row r="60" spans="1:6">
      <c r="A60" t="str">
        <f t="shared" si="3"/>
        <v>香港仓MCW403PL0033B0</v>
      </c>
      <c r="B60" t="str">
        <f t="shared" si="4"/>
        <v>香港仓M</v>
      </c>
      <c r="C60" t="s">
        <v>34</v>
      </c>
      <c r="D60" t="s">
        <v>93</v>
      </c>
      <c r="E60">
        <v>25</v>
      </c>
      <c r="F60">
        <f t="shared" si="5"/>
        <v>25</v>
      </c>
    </row>
    <row r="61" spans="1:6">
      <c r="A61" t="str">
        <f t="shared" si="3"/>
        <v>香港仓XLCW403PL0033B0</v>
      </c>
      <c r="B61" t="str">
        <f t="shared" si="4"/>
        <v>香港仓XL</v>
      </c>
      <c r="C61" t="s">
        <v>34</v>
      </c>
      <c r="D61" t="s">
        <v>94</v>
      </c>
      <c r="E61"/>
      <c r="F61">
        <f t="shared" si="5"/>
        <v>0</v>
      </c>
    </row>
    <row r="62" spans="1:6">
      <c r="A62" t="str">
        <f t="shared" si="3"/>
        <v>南浦拍照样衣仓XSCW403PL0033B0</v>
      </c>
      <c r="B62" t="str">
        <f t="shared" si="4"/>
        <v>南浦拍照样衣仓XS</v>
      </c>
      <c r="C62" t="s">
        <v>34</v>
      </c>
      <c r="D62" t="s">
        <v>95</v>
      </c>
      <c r="F62">
        <f t="shared" si="5"/>
        <v>0</v>
      </c>
    </row>
    <row r="63" spans="1:6">
      <c r="A63" t="str">
        <f t="shared" si="3"/>
        <v>南浦拍照样衣仓SCW403PL0033B0</v>
      </c>
      <c r="B63" t="str">
        <f t="shared" si="4"/>
        <v>南浦拍照样衣仓S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南浦拍照样衣仓MCW403PL0033B0</v>
      </c>
      <c r="B64" t="str">
        <f t="shared" si="4"/>
        <v>南浦拍照样衣仓M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南浦拍照样衣仓LCW403PL0033B0</v>
      </c>
      <c r="B65" t="str">
        <f t="shared" si="4"/>
        <v>南浦拍照样衣仓L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南浦拍照样衣仓XLCW403PL0033B0</v>
      </c>
      <c r="B66" t="str">
        <f t="shared" si="4"/>
        <v>南浦拍照样衣仓XL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南浦拍照样衣仓FCW403PL0033B0</v>
      </c>
      <c r="B67" t="str">
        <f t="shared" si="4"/>
        <v>南浦拍照样衣仓F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南浦正品仓SCW403PL0033B0</v>
      </c>
      <c r="B68" t="str">
        <f t="shared" si="4"/>
        <v>南浦正品仓S</v>
      </c>
      <c r="C68" t="s">
        <v>34</v>
      </c>
      <c r="D68" t="s">
        <v>101</v>
      </c>
      <c r="E68">
        <v>34</v>
      </c>
      <c r="F68">
        <f t="shared" si="5"/>
        <v>34</v>
      </c>
    </row>
    <row r="69" spans="1:6">
      <c r="A69" t="str">
        <f t="shared" ref="A69:A100" si="6">B69&amp;C69</f>
        <v>南浦正品仓XSCW403PL0033B0</v>
      </c>
      <c r="B69" t="str">
        <f t="shared" ref="B69:B100" si="7">RIGHT(D69,LEN(D69)-FIND(":",D69,1))</f>
        <v>南浦正品仓XS</v>
      </c>
      <c r="C69" t="s">
        <v>34</v>
      </c>
      <c r="D69" t="s">
        <v>102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南浦正品仓MCW403PL0033B0</v>
      </c>
      <c r="B70" t="str">
        <f t="shared" si="7"/>
        <v>南浦正品仓M</v>
      </c>
      <c r="C70" t="s">
        <v>34</v>
      </c>
      <c r="D70" t="s">
        <v>103</v>
      </c>
      <c r="E70">
        <v>23</v>
      </c>
      <c r="F70">
        <f t="shared" si="8"/>
        <v>23</v>
      </c>
    </row>
    <row r="71" spans="1:6">
      <c r="A71" t="str">
        <f t="shared" si="6"/>
        <v>南浦正品仓XLCW403PL0033B0</v>
      </c>
      <c r="B71" t="str">
        <f t="shared" si="7"/>
        <v>南浦正品仓XL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南浦正品仓LCW403PL0033B0</v>
      </c>
      <c r="B72" t="str">
        <f t="shared" si="7"/>
        <v>南浦正品仓L</v>
      </c>
      <c r="C72" t="s">
        <v>34</v>
      </c>
      <c r="D72" t="s">
        <v>105</v>
      </c>
      <c r="E72">
        <v>13</v>
      </c>
      <c r="F72">
        <f t="shared" si="8"/>
        <v>13</v>
      </c>
    </row>
    <row r="73" spans="1:6">
      <c r="A73" t="str">
        <f t="shared" si="6"/>
        <v>武汉仓FCW403PL0033B0</v>
      </c>
      <c r="B73" t="str">
        <f t="shared" si="7"/>
        <v>武汉仓F</v>
      </c>
      <c r="C73" t="s">
        <v>34</v>
      </c>
      <c r="D73" t="s">
        <v>106</v>
      </c>
      <c r="F73">
        <f t="shared" si="8"/>
        <v>0</v>
      </c>
    </row>
    <row r="74" spans="1:6">
      <c r="A74" t="str">
        <f t="shared" si="6"/>
        <v>香港仓FCW403PL0033B0</v>
      </c>
      <c r="B74" t="str">
        <f t="shared" si="7"/>
        <v>香港仓F</v>
      </c>
      <c r="C74" t="s">
        <v>34</v>
      </c>
      <c r="D74" t="s">
        <v>107</v>
      </c>
      <c r="F74">
        <f t="shared" si="8"/>
        <v>0</v>
      </c>
    </row>
    <row r="75" spans="1:6">
      <c r="A75" t="str">
        <f t="shared" si="6"/>
        <v>南浦正品仓FCW403PL0033B0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58</v>
      </c>
      <c r="G1" s="4" t="s">
        <v>32</v>
      </c>
      <c r="H1" s="4" t="s">
        <v>114</v>
      </c>
      <c r="I1" s="4" t="s">
        <v>115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5" t="s">
        <v>121</v>
      </c>
      <c r="Q1" s="4" t="s">
        <v>37</v>
      </c>
      <c r="R1" s="4" t="s">
        <v>36</v>
      </c>
      <c r="S1" s="4" t="s">
        <v>35</v>
      </c>
      <c r="T1" s="4" t="s">
        <v>122</v>
      </c>
      <c r="U1" s="4" t="s">
        <v>123</v>
      </c>
      <c r="V1" s="9" t="s">
        <v>124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5" t="s">
        <v>37</v>
      </c>
      <c r="R2" s="25" t="s">
        <v>36</v>
      </c>
      <c r="S2" s="25" t="s">
        <v>35</v>
      </c>
      <c r="T2" s="25" t="s">
        <v>122</v>
      </c>
      <c r="U2" s="25" t="s">
        <v>123</v>
      </c>
      <c r="V2" s="25" t="s">
        <v>124</v>
      </c>
      <c r="W2" s="26" t="s">
        <v>59</v>
      </c>
      <c r="X2" s="27" t="s">
        <v>121</v>
      </c>
      <c r="Y2" s="30" t="s">
        <v>37</v>
      </c>
      <c r="Z2" s="30" t="s">
        <v>36</v>
      </c>
      <c r="AA2" s="30" t="s">
        <v>35</v>
      </c>
      <c r="AB2" s="30" t="s">
        <v>122</v>
      </c>
      <c r="AC2" s="30" t="s">
        <v>123</v>
      </c>
      <c r="AD2" s="30" t="s">
        <v>24</v>
      </c>
      <c r="AE2" s="31" t="s">
        <v>59</v>
      </c>
      <c r="AF2" s="32" t="s">
        <v>121</v>
      </c>
      <c r="AG2" s="34" t="s">
        <v>37</v>
      </c>
      <c r="AH2" s="34" t="s">
        <v>36</v>
      </c>
      <c r="AI2" s="34" t="s">
        <v>35</v>
      </c>
      <c r="AJ2" s="34" t="s">
        <v>122</v>
      </c>
      <c r="AK2" s="34" t="s">
        <v>123</v>
      </c>
      <c r="AL2" s="34" t="s">
        <v>16</v>
      </c>
      <c r="AM2" s="35" t="s">
        <v>59</v>
      </c>
      <c r="AN2" s="36" t="s">
        <v>121</v>
      </c>
      <c r="AO2" s="39" t="s">
        <v>37</v>
      </c>
      <c r="AP2" s="39" t="s">
        <v>36</v>
      </c>
      <c r="AQ2" s="39" t="s">
        <v>35</v>
      </c>
      <c r="AR2" s="39" t="s">
        <v>122</v>
      </c>
      <c r="AS2" s="39" t="s">
        <v>123</v>
      </c>
      <c r="AT2" s="39" t="s">
        <v>26</v>
      </c>
      <c r="AU2" s="40" t="s">
        <v>59</v>
      </c>
      <c r="AV2" s="41" t="s">
        <v>121</v>
      </c>
      <c r="AW2" s="41" t="s">
        <v>37</v>
      </c>
      <c r="AX2" s="41" t="s">
        <v>36</v>
      </c>
      <c r="AY2" s="41" t="s">
        <v>35</v>
      </c>
      <c r="AZ2" s="41" t="s">
        <v>122</v>
      </c>
      <c r="BA2" s="41" t="s">
        <v>123</v>
      </c>
      <c r="BB2" s="41" t="s">
        <v>128</v>
      </c>
      <c r="BC2" s="41" t="s">
        <v>59</v>
      </c>
    </row>
    <row r="3" s="3" customFormat="1" ht="29" customHeight="1" spans="1:55">
      <c r="A3" s="12">
        <v>45316</v>
      </c>
      <c r="B3" s="13"/>
      <c r="C3" s="13" t="s">
        <v>129</v>
      </c>
      <c r="D3" s="13" t="str">
        <f>_xlfn.DISPIMG("ID_A9B5922B6F3C4D09913C139A9AA61CC5",1)</f>
        <v>=DISPIMG("ID_A9B5922B6F3C4D09913C139A9AA61CC5",1)</v>
      </c>
      <c r="E3" s="13"/>
      <c r="F3" s="13"/>
      <c r="G3" s="13" t="s">
        <v>34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s">
        <v>133</v>
      </c>
      <c r="M3" s="13" t="s">
        <v>134</v>
      </c>
      <c r="N3" s="19">
        <v>10</v>
      </c>
      <c r="O3" s="20" t="s">
        <v>135</v>
      </c>
      <c r="P3" s="21"/>
      <c r="Q3" s="13">
        <v>71</v>
      </c>
      <c r="R3" s="13">
        <v>50</v>
      </c>
      <c r="S3" s="13">
        <v>30</v>
      </c>
      <c r="T3" s="13"/>
      <c r="U3" s="13"/>
      <c r="V3" s="28">
        <v>151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35</v>
      </c>
      <c r="AH3" s="13">
        <v>25</v>
      </c>
      <c r="AI3" s="13">
        <v>15</v>
      </c>
      <c r="AJ3" s="13"/>
      <c r="AK3" s="13"/>
      <c r="AL3" s="28">
        <v>75</v>
      </c>
      <c r="AM3" s="37"/>
      <c r="AN3" s="21">
        <v>0</v>
      </c>
      <c r="AO3" s="13">
        <v>34</v>
      </c>
      <c r="AP3" s="13">
        <v>23</v>
      </c>
      <c r="AQ3" s="13">
        <v>13</v>
      </c>
      <c r="AR3" s="13">
        <v>0</v>
      </c>
      <c r="AS3" s="13">
        <v>0</v>
      </c>
      <c r="AT3" s="28">
        <v>70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2024-01-25T10:30:58Z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