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3" name="ID_4FDF9B36260845738808D388E85307C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2380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<sst xmlns="http://schemas.openxmlformats.org/spreadsheetml/2006/main" count="545" uniqueCount="141">
  <si>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</si>
  <si>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</si>
  <si>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</si>
  <si>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</si>
  <si>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</si>
  <si>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</si>
  <si>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</si>
  <si>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</si>
  <si>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</si>
  <si>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</si>
  <si>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</si>
  <si>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</si>
  <si>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</si>
  <si>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</si>
  <si>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</si>
  <si>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RY20240125005</t>
  </si>
  <si>
    <t>香港仓</t>
  </si>
  <si>
    <t>CW404KC0268</t>
  </si>
  <si>
    <t>CW404KC0268B0L</t>
  </si>
  <si>
    <t>正品</t>
  </si>
  <si>
    <t>2024-01-25</t>
  </si>
  <si>
    <t>香港</t>
  </si>
  <si>
    <t>CW404KC0268B0M</t>
  </si>
  <si>
    <t>CW404KC0268B0S</t>
  </si>
  <si>
    <t>CW404KC0268B0XL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</si>
  <si>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</si>
  <si>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</si>
  <si>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</si>
  <si>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</si>
  <si>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</si>
  <si>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</si>
  <si>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</si>
  <si>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</si>
  <si>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</si>
  <si>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</si>
  <si>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CW404KC0268B0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</si>
  <si>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</si>
  <si>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</si>
  <si>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</si>
  <si>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</si>
  <si>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</si>
  <si>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</si>
  <si>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</si>
  <si>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</si>
  <si>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</si>
  <si>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</si>
  <si>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</si>
  <si>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</si>
  <si>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</si>
  <si>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</si>
  <si>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</si>
  <si>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</si>
  <si>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</si>
  <si>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</si>
  <si>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</si>
  <si>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</si>
  <si>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</si>
  <si>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</si>
  <si>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</si>
  <si>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</si>
  <si>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</si>
  <si>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</si>
  <si>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</si>
  <si>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</si>
  <si>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</si>
  <si>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</si>
  <si>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</si>
  <si>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</si>
  <si>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</si>
  <si>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开衫</t>
  </si>
  <si>
    <t>拔萃</t>
  </si>
  <si>
    <t>400000</t>
  </si>
  <si>
    <t>640</t>
  </si>
  <si>
    <t>21120</t>
  </si>
  <si>
    <t>全时段</t>
  </si>
  <si>
    <t>MO20240103007</t>
  </si>
  <si>
    <t>CHESTER CHARLES</t>
  </si>
  <si>
    <t>翻单3</t>
  </si>
  <si>
    <t>正黑</t>
  </si>
  <si>
    <t>原合同号H2023GC00503</t>
  </si>
  <si>
    <t>钟芩</t>
  </si>
  <si>
    <t>27520</t>
  </si>
  <si>
    <t>7040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</si>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</sst>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6.573368055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4FDF9B36260845738808D388E85307C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0">
        <s v="货号"/>
        <s v="CW404KC0268B0"/>
        <m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3"/>
        <m/>
      </sharedItems>
    </cacheField>
    <cacheField name="M" numFmtId="0">
      <sharedItems containsBlank="1" containsNumber="1" containsInteger="1" containsMixedTypes="1" count="3">
        <s v="M"/>
        <n v="43"/>
        <m/>
      </sharedItems>
    </cacheField>
    <cacheField name="L" numFmtId="0">
      <sharedItems containsBlank="1" containsNumber="1" containsInteger="1" containsMixedTypes="1" count="3">
        <s v="L"/>
        <n v="33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3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5"/>
        <m/>
      </sharedItems>
    </cacheField>
    <cacheField name="香港仓M" numFmtId="0">
      <sharedItems containsBlank="1" containsNumber="1" containsInteger="1" containsMixedTypes="1" count="3">
        <s v="M"/>
        <n v="25"/>
        <m/>
      </sharedItems>
    </cacheField>
    <cacheField name="香港仓L" numFmtId="0">
      <sharedItems containsBlank="1" containsNumber="1" containsInteger="1" containsMixedTypes="1" count="3">
        <s v="L"/>
        <n v="19"/>
        <m/>
      </sharedItems>
    </cacheField>
    <cacheField name="香港仓XL" numFmtId="0">
      <sharedItems containsBlank="1" containsNumber="1" containsInteger="1" containsMixedTypes="1" count="3">
        <s v="XL"/>
        <n v="6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6"/>
        <m/>
      </sharedItems>
    </cacheField>
    <cacheField name="南浦正品仓M" numFmtId="0">
      <sharedItems containsBlank="1" containsNumber="1" containsInteger="1" containsMixedTypes="1" count="3">
        <s v="M"/>
        <n v="16"/>
        <m/>
      </sharedItems>
    </cacheField>
    <cacheField name="南浦正品仓L" numFmtId="0">
      <sharedItems containsBlank="1" containsNumber="1" containsInteger="1" containsMixedTypes="1" count="3">
        <s v="L"/>
        <n v="12"/>
        <m/>
      </sharedItems>
    </cacheField>
    <cacheField name="南浦正品仓XL" numFmtId="0">
      <sharedItems containsBlank="1" containsNumber="1" containsInteger="1" containsMixedTypes="1" count="3">
        <s v="XL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1">
        <item x="2"/>
        <item x="0"/>
        <item m="1" x="69"/>
        <item m="1" x="68"/>
        <item m="1" x="65"/>
        <item m="1" x="66"/>
        <item m="1" x="67"/>
        <item m="1" x="31"/>
        <item m="1" x="63"/>
        <item m="1" x="61"/>
        <item m="1" x="64"/>
        <item m="1" x="62"/>
        <item m="1" x="60"/>
        <item m="1" x="59"/>
        <item m="1" x="57"/>
        <item m="1" x="58"/>
        <item m="1" x="56"/>
        <item m="1" x="55"/>
        <item m="1" x="54"/>
        <item m="1" x="53"/>
        <item m="1" x="52"/>
        <item m="1" x="51"/>
        <item m="1" x="49"/>
        <item m="1" x="50"/>
        <item m="1" x="47"/>
        <item m="1" x="48"/>
        <item m="1" x="46"/>
        <item m="1" x="45"/>
        <item m="1" x="44"/>
        <item m="1" x="43"/>
        <item m="1" x="36"/>
        <item m="1" x="37"/>
        <item m="1" x="38"/>
        <item m="1" x="39"/>
        <item m="1" x="40"/>
        <item m="1" x="41"/>
        <item m="1" x="42"/>
        <item m="1" x="35"/>
        <item m="1" x="34"/>
        <item m="1" x="33"/>
        <item m="1" x="32"/>
        <item m="1" x="29"/>
        <item m="1" x="30"/>
        <item m="1" x="28"/>
        <item m="1" x="24"/>
        <item m="1" x="25"/>
        <item m="1" x="26"/>
        <item m="1" x="27"/>
        <item m="1" x="22"/>
        <item m="1" x="23"/>
        <item m="1" x="19"/>
        <item m="1" x="20"/>
        <item m="1" x="21"/>
        <item m="1" x="18"/>
        <item m="1" x="6"/>
        <item m="1" x="17"/>
        <item m="1" x="16"/>
        <item m="1" x="15"/>
        <item m="1" x="13"/>
        <item m="1" x="14"/>
        <item m="1" x="12"/>
        <item m="1" x="11"/>
        <item m="1" x="10"/>
        <item m="1" x="9"/>
        <item m="1" x="7"/>
        <item m="1" x="8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9" sqref="D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19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16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16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RY20240125005</v>
      </c>
      <c r="D4" t="s">
        <v>16</v>
      </c>
      <c r="E4" t="str">
        <f>_xlfn.XLOOKUP(F4,预约送货单!Z:Z,预约送货单!F:F)</f>
        <v>CW404KC0268</v>
      </c>
      <c r="F4" t="str">
        <f t="shared" si="0"/>
        <v>CW404KC0268B0L</v>
      </c>
      <c r="G4">
        <f>VLOOKUP(D4&amp;B4&amp;A4,分仓ST!A:E,5,0)</f>
        <v>19</v>
      </c>
      <c r="H4" t="str">
        <f>_xlfn.XLOOKUP(E4,预约送货单!F:F,预约送货单!E:E)</f>
        <v>正品</v>
      </c>
      <c r="J4" t="str">
        <f>VLOOKUP(E4,预约送货单!F:N,9,0)</f>
        <v>2024-01-25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RY20240125005</v>
      </c>
      <c r="D5" t="s">
        <v>16</v>
      </c>
      <c r="E5" t="str">
        <f>_xlfn.XLOOKUP(F5,预约送货单!Z:Z,预约送货单!F:F)</f>
        <v>CW404KC0268</v>
      </c>
      <c r="F5" t="str">
        <f t="shared" si="0"/>
        <v>CW404KC0268B0M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2024-01-25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RY20240125005</v>
      </c>
      <c r="D6" t="s">
        <v>16</v>
      </c>
      <c r="E6" t="str">
        <f>_xlfn.XLOOKUP(F6,预约送货单!Z:Z,预约送货单!F:F)</f>
        <v>CW404KC0268</v>
      </c>
      <c r="F6" t="str">
        <f t="shared" si="0"/>
        <v>CW404KC0268B0S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2024-01-25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RY20240125005</v>
      </c>
      <c r="D7" t="s">
        <v>16</v>
      </c>
      <c r="E7" t="str">
        <f>_xlfn.XLOOKUP(F7,预约送货单!Z:Z,预约送货单!F:F)</f>
        <v>CW404KC0268</v>
      </c>
      <c r="F7" t="str">
        <f t="shared" si="0"/>
        <v>CW404KC0268B0XL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2024-01-25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RY20240125005</v>
      </c>
      <c r="D8" t="s">
        <v>25</v>
      </c>
      <c r="E8" t="str">
        <f>_xlfn.XLOOKUP(F8,预约送货单!Z:Z,预约送货单!F:F)</f>
        <v>CW404KC0268</v>
      </c>
      <c r="F8" t="str">
        <f t="shared" si="0"/>
        <v>CW404KC0268B0L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2024-01-25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RY20240125005</v>
      </c>
      <c r="D9" t="s">
        <v>25</v>
      </c>
      <c r="E9" t="str">
        <f>_xlfn.XLOOKUP(F9,预约送货单!Z:Z,预约送货单!F:F)</f>
        <v>CW404KC0268</v>
      </c>
      <c r="F9" t="str">
        <f t="shared" si="0"/>
        <v>CW404KC0268B0M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2024-01-25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RY20240125005</v>
      </c>
      <c r="D10" t="s">
        <v>25</v>
      </c>
      <c r="E10" t="str">
        <f>_xlfn.XLOOKUP(F10,预约送货单!Z:Z,预约送货单!F:F)</f>
        <v>CW404KC0268</v>
      </c>
      <c r="F10" t="str">
        <f t="shared" si="0"/>
        <v>CW404KC0268B0S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2024-01-25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RY20240125005</v>
      </c>
      <c r="D11" t="s">
        <v>25</v>
      </c>
      <c r="E11" t="str">
        <f>_xlfn.XLOOKUP(F11,预约送货单!Z:Z,预约送货单!F:F)</f>
        <v>CW404KC0268</v>
      </c>
      <c r="F11" t="str">
        <f t="shared" si="0"/>
        <v>CW404KC0268B0XL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2024-01-25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RY20240125005</v>
      </c>
      <c r="D12" t="s">
        <v>27</v>
      </c>
      <c r="E12" t="str">
        <f>_xlfn.XLOOKUP(F12,预约送货单!Z:Z,预约送货单!F:F)</f>
        <v>CW404KC0268</v>
      </c>
      <c r="F12" t="str">
        <f t="shared" si="0"/>
        <v>CW404KC0268B0L</v>
      </c>
      <c r="G12">
        <f>VLOOKUP(D12&amp;B12&amp;A12,分仓ST!A:E,5,0)</f>
        <v>12</v>
      </c>
      <c r="H12" t="str">
        <f>_xlfn.XLOOKUP(E12,预约送货单!F:F,预约送货单!E:E)</f>
        <v>正品</v>
      </c>
      <c r="J12" t="str">
        <f>VLOOKUP(E12,预约送货单!F:N,9,0)</f>
        <v>2024-01-25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RY20240125005</v>
      </c>
      <c r="D13" t="s">
        <v>27</v>
      </c>
      <c r="E13" t="str">
        <f>_xlfn.XLOOKUP(F13,预约送货单!Z:Z,预约送货单!F:F)</f>
        <v>CW404KC0268</v>
      </c>
      <c r="F13" t="str">
        <f t="shared" si="0"/>
        <v>CW404KC0268B0M</v>
      </c>
      <c r="G13">
        <f>VLOOKUP(D13&amp;B13&amp;A13,分仓ST!A:E,5,0)</f>
        <v>16</v>
      </c>
      <c r="H13" t="str">
        <f>_xlfn.XLOOKUP(E13,预约送货单!F:F,预约送货单!E:E)</f>
        <v>正品</v>
      </c>
      <c r="J13" t="str">
        <f>VLOOKUP(E13,预约送货单!F:N,9,0)</f>
        <v>2024-01-25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RY20240125005</v>
      </c>
      <c r="D14" t="s">
        <v>27</v>
      </c>
      <c r="E14" t="str">
        <f>_xlfn.XLOOKUP(F14,预约送货单!Z:Z,预约送货单!F:F)</f>
        <v>CW404KC0268</v>
      </c>
      <c r="F14" t="str">
        <f t="shared" si="0"/>
        <v>CW404KC0268B0S</v>
      </c>
      <c r="G14">
        <f>VLOOKUP(D14&amp;B14&amp;A14,分仓ST!A:E,5,0)</f>
        <v>16</v>
      </c>
      <c r="H14" t="str">
        <f>_xlfn.XLOOKUP(E14,预约送货单!F:F,预约送货单!E:E)</f>
        <v>正品</v>
      </c>
      <c r="J14" t="str">
        <f>VLOOKUP(E14,预约送货单!F:N,9,0)</f>
        <v>2024-01-25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RY20240125005</v>
      </c>
      <c r="D15" t="s">
        <v>27</v>
      </c>
      <c r="E15" t="str">
        <f>_xlfn.XLOOKUP(F15,预约送货单!Z:Z,预约送货单!F:F)</f>
        <v>CW404KC0268</v>
      </c>
      <c r="F15" t="str">
        <f t="shared" si="0"/>
        <v>CW404KC0268B0XL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2024-01-25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33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33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 t="s">
        <v>79</v>
      </c>
      <c r="AD2" s="44" t="s">
        <v>80</v>
      </c>
      <c r="AE2" s="44" t="s">
        <v>80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43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43</v>
      </c>
      <c r="L3" s="44" t="s">
        <v>81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 t="s">
        <v>79</v>
      </c>
      <c r="AD3" s="44" t="s">
        <v>80</v>
      </c>
      <c r="AE3" s="44" t="s">
        <v>80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43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43</v>
      </c>
      <c r="L4" s="44" t="s">
        <v>81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 t="s">
        <v>79</v>
      </c>
      <c r="AD4" s="44" t="s">
        <v>80</v>
      </c>
      <c r="AE4" s="44" t="s">
        <v>80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11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11</v>
      </c>
      <c r="L5" s="44" t="s">
        <v>82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 t="s">
        <v>79</v>
      </c>
      <c r="AD5" s="44" t="s">
        <v>80</v>
      </c>
      <c r="AE5" s="44" t="s">
        <v>80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武汉仓XSCW404KC0268B0</v>
      </c>
      <c r="B52" t="str">
        <f t="shared" si="4"/>
        <v>武汉仓XS</v>
      </c>
      <c r="C52" t="s">
        <v>35</v>
      </c>
      <c r="D52" t="s">
        <v>87</v>
      </c>
      <c r="F52">
        <f t="shared" si="5"/>
        <v>0</v>
      </c>
    </row>
    <row r="53" spans="1:6">
      <c r="A53" t="str">
        <f t="shared" si="3"/>
        <v>武汉仓SCW404KC0268B0</v>
      </c>
      <c r="B53" t="str">
        <f t="shared" si="4"/>
        <v>武汉仓S</v>
      </c>
      <c r="C53" t="s">
        <v>35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武汉仓MCW404KC0268B0</v>
      </c>
      <c r="B54" t="str">
        <f t="shared" si="4"/>
        <v>武汉仓M</v>
      </c>
      <c r="C54" t="s">
        <v>35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武汉仓XLCW404KC0268B0</v>
      </c>
      <c r="B55" t="str">
        <f t="shared" si="4"/>
        <v>武汉仓XL</v>
      </c>
      <c r="C55" t="s">
        <v>35</v>
      </c>
      <c r="D55" t="s">
        <v>90</v>
      </c>
      <c r="E55">
        <v>1</v>
      </c>
      <c r="F55">
        <f t="shared" si="5"/>
        <v>1</v>
      </c>
    </row>
    <row r="56" spans="1:6">
      <c r="A56" t="str">
        <f t="shared" si="3"/>
        <v>武汉仓LCW404KC0268B0</v>
      </c>
      <c r="B56" t="str">
        <f t="shared" si="4"/>
        <v>武汉仓L</v>
      </c>
      <c r="C56" t="s">
        <v>35</v>
      </c>
      <c r="D56" t="s">
        <v>91</v>
      </c>
      <c r="E56">
        <v>2</v>
      </c>
      <c r="F56">
        <f t="shared" si="5"/>
        <v>2</v>
      </c>
    </row>
    <row r="57" spans="1:6">
      <c r="A57" t="str">
        <f t="shared" si="3"/>
        <v>香港仓XSCW404KC0268B0</v>
      </c>
      <c r="B57" t="str">
        <f t="shared" si="4"/>
        <v>香港仓XS</v>
      </c>
      <c r="C57" t="s">
        <v>35</v>
      </c>
      <c r="D57" t="s">
        <v>92</v>
      </c>
      <c r="E57">
        <v>0</v>
      </c>
      <c r="F57">
        <f t="shared" si="5"/>
        <v>0</v>
      </c>
    </row>
    <row r="58" spans="1:6">
      <c r="A58" t="str">
        <f t="shared" si="3"/>
        <v>香港仓SCW404KC0268B0</v>
      </c>
      <c r="B58" t="str">
        <f t="shared" si="4"/>
        <v>香港仓S</v>
      </c>
      <c r="C58" t="s">
        <v>35</v>
      </c>
      <c r="D58" t="s">
        <v>93</v>
      </c>
      <c r="E58">
        <v>25</v>
      </c>
      <c r="F58">
        <f t="shared" si="5"/>
        <v>25</v>
      </c>
    </row>
    <row r="59" spans="1:6">
      <c r="A59" t="str">
        <f t="shared" si="3"/>
        <v>香港仓LCW404KC0268B0</v>
      </c>
      <c r="B59" t="str">
        <f t="shared" si="4"/>
        <v>香港仓L</v>
      </c>
      <c r="C59" t="s">
        <v>35</v>
      </c>
      <c r="D59" t="s">
        <v>94</v>
      </c>
      <c r="E59">
        <v>19</v>
      </c>
      <c r="F59">
        <f t="shared" si="5"/>
        <v>19</v>
      </c>
    </row>
    <row r="60" spans="1:6">
      <c r="A60" t="str">
        <f t="shared" si="3"/>
        <v>香港仓MCW404KC0268B0</v>
      </c>
      <c r="B60" t="str">
        <f t="shared" si="4"/>
        <v>香港仓M</v>
      </c>
      <c r="C60" t="s">
        <v>35</v>
      </c>
      <c r="D60" t="s">
        <v>95</v>
      </c>
      <c r="E60">
        <v>25</v>
      </c>
      <c r="F60">
        <f t="shared" si="5"/>
        <v>25</v>
      </c>
    </row>
    <row r="61" spans="1:6">
      <c r="A61" t="str">
        <f t="shared" si="3"/>
        <v>香港仓XLCW404KC0268B0</v>
      </c>
      <c r="B61" t="str">
        <f t="shared" si="4"/>
        <v>香港仓XL</v>
      </c>
      <c r="C61" t="s">
        <v>35</v>
      </c>
      <c r="D61" t="s">
        <v>96</v>
      </c>
      <c r="E61">
        <v>6</v>
      </c>
      <c r="F61">
        <f t="shared" si="5"/>
        <v>6</v>
      </c>
    </row>
    <row r="62" spans="1:6">
      <c r="A62" t="str">
        <f t="shared" si="3"/>
        <v>南浦拍照样衣仓XSCW404KC0268B0</v>
      </c>
      <c r="B62" t="str">
        <f t="shared" si="4"/>
        <v>南浦拍照样衣仓XS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南浦拍照样衣仓SCW404KC0268B0</v>
      </c>
      <c r="B63" t="str">
        <f t="shared" si="4"/>
        <v>南浦拍照样衣仓S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南浦拍照样衣仓MCW404KC0268B0</v>
      </c>
      <c r="B64" t="str">
        <f t="shared" si="4"/>
        <v>南浦拍照样衣仓M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南浦拍照样衣仓LCW404KC0268B0</v>
      </c>
      <c r="B65" t="str">
        <f t="shared" si="4"/>
        <v>南浦拍照样衣仓L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南浦拍照样衣仓XLCW404KC0268B0</v>
      </c>
      <c r="B66" t="str">
        <f t="shared" si="4"/>
        <v>南浦拍照样衣仓XL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南浦拍照样衣仓FCW404KC0268B0</v>
      </c>
      <c r="B67" t="str">
        <f t="shared" si="4"/>
        <v>南浦拍照样衣仓F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南浦正品仓SCW404KC0268B0</v>
      </c>
      <c r="B68" t="str">
        <f t="shared" si="4"/>
        <v>南浦正品仓S</v>
      </c>
      <c r="C68" t="s">
        <v>35</v>
      </c>
      <c r="D68" t="s">
        <v>103</v>
      </c>
      <c r="E68">
        <v>16</v>
      </c>
      <c r="F68">
        <f t="shared" si="5"/>
        <v>16</v>
      </c>
    </row>
    <row r="69" spans="1:6">
      <c r="A69" t="str">
        <f t="shared" ref="A69:A100" si="6">B69&amp;C69</f>
        <v>南浦正品仓XSCW404KC0268B0</v>
      </c>
      <c r="B69" t="str">
        <f t="shared" ref="B69:B100" si="7">RIGHT(D69,LEN(D69)-FIND(":",D69,1))</f>
        <v>南浦正品仓XS</v>
      </c>
      <c r="C69" t="s">
        <v>35</v>
      </c>
      <c r="D69" t="s">
        <v>104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南浦正品仓MCW404KC0268B0</v>
      </c>
      <c r="B70" t="str">
        <f t="shared" si="7"/>
        <v>南浦正品仓M</v>
      </c>
      <c r="C70" t="s">
        <v>35</v>
      </c>
      <c r="D70" t="s">
        <v>105</v>
      </c>
      <c r="E70">
        <v>16</v>
      </c>
      <c r="F70">
        <f t="shared" si="8"/>
        <v>16</v>
      </c>
    </row>
    <row r="71" spans="1:6">
      <c r="A71" t="str">
        <f t="shared" si="6"/>
        <v>南浦正品仓XLCW404KC0268B0</v>
      </c>
      <c r="B71" t="str">
        <f t="shared" si="7"/>
        <v>南浦正品仓XL</v>
      </c>
      <c r="C71" t="s">
        <v>35</v>
      </c>
      <c r="D71" t="s">
        <v>106</v>
      </c>
      <c r="E71">
        <v>4</v>
      </c>
      <c r="F71">
        <f t="shared" si="8"/>
        <v>4</v>
      </c>
    </row>
    <row r="72" spans="1:6">
      <c r="A72" t="str">
        <f t="shared" si="6"/>
        <v>南浦正品仓LCW404KC0268B0</v>
      </c>
      <c r="B72" t="str">
        <f t="shared" si="7"/>
        <v>南浦正品仓L</v>
      </c>
      <c r="C72" t="s">
        <v>35</v>
      </c>
      <c r="D72" t="s">
        <v>107</v>
      </c>
      <c r="E72">
        <v>12</v>
      </c>
      <c r="F72">
        <f t="shared" si="8"/>
        <v>12</v>
      </c>
    </row>
    <row r="73" spans="1:6">
      <c r="A73" t="str">
        <f t="shared" si="6"/>
        <v>武汉仓FCW404KC0268B0</v>
      </c>
      <c r="B73" t="str">
        <f t="shared" si="7"/>
        <v>武汉仓F</v>
      </c>
      <c r="C73" t="s">
        <v>35</v>
      </c>
      <c r="D73" t="s">
        <v>108</v>
      </c>
      <c r="F73">
        <f t="shared" si="8"/>
        <v>0</v>
      </c>
    </row>
    <row r="74" spans="1:6">
      <c r="A74" t="str">
        <f t="shared" si="6"/>
        <v>香港仓FCW404KC0268B0</v>
      </c>
      <c r="B74" t="str">
        <f t="shared" si="7"/>
        <v>香港仓F</v>
      </c>
      <c r="C74" t="s">
        <v>35</v>
      </c>
      <c r="D74" t="s">
        <v>109</v>
      </c>
      <c r="F74">
        <f t="shared" si="8"/>
        <v>0</v>
      </c>
    </row>
    <row r="75" spans="1:6">
      <c r="A75" t="str">
        <f t="shared" si="6"/>
        <v>南浦正品仓FCW404KC0268B0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60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123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124</v>
      </c>
      <c r="V1" s="9" t="s">
        <v>125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126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127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128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129</v>
      </c>
      <c r="BC1" s="4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123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124</v>
      </c>
      <c r="V2" s="25" t="s">
        <v>125</v>
      </c>
      <c r="W2" s="26" t="s">
        <v>61</v>
      </c>
      <c r="X2" s="27" t="s">
        <v>123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124</v>
      </c>
      <c r="AD2" s="30" t="s">
        <v>25</v>
      </c>
      <c r="AE2" s="31" t="s">
        <v>61</v>
      </c>
      <c r="AF2" s="32" t="s">
        <v>123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124</v>
      </c>
      <c r="AL2" s="34" t="s">
        <v>16</v>
      </c>
      <c r="AM2" s="35" t="s">
        <v>61</v>
      </c>
      <c r="AN2" s="36" t="s">
        <v>123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124</v>
      </c>
      <c r="AT2" s="39" t="s">
        <v>27</v>
      </c>
      <c r="AU2" s="40" t="s">
        <v>61</v>
      </c>
      <c r="AV2" s="41" t="s">
        <v>123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124</v>
      </c>
      <c r="BB2" s="41" t="s">
        <v>129</v>
      </c>
      <c r="BC2" s="41" t="s">
        <v>61</v>
      </c>
    </row>
    <row r="3" s="3" customFormat="1" ht="29" customHeight="1" spans="1:55">
      <c r="A3" s="12">
        <v>45316</v>
      </c>
      <c r="B3" s="13"/>
      <c r="C3" s="13" t="s">
        <v>130</v>
      </c>
      <c r="D3" s="13" t="str">
        <f>_xlfn.DISPIMG("ID_4FDF9B36260845738808D388E85307C6",1)</f>
        <v>=DISPIMG("ID_4FDF9B36260845738808D388E85307C6",1)</v>
      </c>
      <c r="E3" s="13"/>
      <c r="F3" s="13"/>
      <c r="G3" s="13" t="s">
        <v>35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134</v>
      </c>
      <c r="P3" s="21"/>
      <c r="Q3" s="13">
        <v>43</v>
      </c>
      <c r="R3" s="13">
        <v>43</v>
      </c>
      <c r="S3" s="13">
        <v>33</v>
      </c>
      <c r="T3" s="13">
        <v>11</v>
      </c>
      <c r="U3" s="13"/>
      <c r="V3" s="28">
        <v>130</v>
      </c>
      <c r="W3" s="19"/>
      <c r="X3" s="21"/>
      <c r="Y3" s="13">
        <v>2</v>
      </c>
      <c r="Z3" s="13">
        <v>2</v>
      </c>
      <c r="AA3" s="13">
        <v>2</v>
      </c>
      <c r="AB3" s="13">
        <v>1</v>
      </c>
      <c r="AC3" s="13"/>
      <c r="AD3" s="28">
        <v>7</v>
      </c>
      <c r="AE3" s="19"/>
      <c r="AF3" s="21">
        <v>0</v>
      </c>
      <c r="AG3" s="13">
        <v>25</v>
      </c>
      <c r="AH3" s="13">
        <v>25</v>
      </c>
      <c r="AI3" s="13">
        <v>19</v>
      </c>
      <c r="AJ3" s="13">
        <v>6</v>
      </c>
      <c r="AK3" s="13"/>
      <c r="AL3" s="28">
        <v>75</v>
      </c>
      <c r="AM3" s="37"/>
      <c r="AN3" s="21">
        <v>0</v>
      </c>
      <c r="AO3" s="13">
        <v>16</v>
      </c>
      <c r="AP3" s="13">
        <v>16</v>
      </c>
      <c r="AQ3" s="13">
        <v>12</v>
      </c>
      <c r="AR3" s="13">
        <v>4</v>
      </c>
      <c r="AS3" s="13">
        <v>0</v>
      </c>
      <c r="AT3" s="28">
        <v>48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2024-01-25T05:46:29Z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